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iivi\Desktop\"/>
    </mc:Choice>
  </mc:AlternateContent>
  <bookViews>
    <workbookView xWindow="0" yWindow="0" windowWidth="28800" windowHeight="14235"/>
  </bookViews>
  <sheets>
    <sheet name="andmed (2)" sheetId="1" r:id="rId1"/>
  </sheets>
  <definedNames>
    <definedName name="_xlnm._FilterDatabase" localSheetId="0" hidden="1">'andmed (2)'!$A$9:$P$88</definedName>
    <definedName name="para9lg2" localSheetId="0">'andmed (2)'!$N$22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8" i="1" l="1"/>
  <c r="F88" i="1" s="1"/>
  <c r="D88" i="1"/>
  <c r="F87" i="1"/>
  <c r="E87" i="1"/>
  <c r="H87" i="1" s="1"/>
  <c r="D87" i="1"/>
  <c r="E86" i="1"/>
  <c r="F86" i="1" s="1"/>
  <c r="D86" i="1"/>
  <c r="F85" i="1"/>
  <c r="E85" i="1"/>
  <c r="H85" i="1" s="1"/>
  <c r="G84" i="1"/>
  <c r="F84" i="1"/>
  <c r="H84" i="1" s="1"/>
  <c r="E84" i="1"/>
  <c r="D84" i="1"/>
  <c r="D83" i="1"/>
  <c r="E83" i="1" s="1"/>
  <c r="E82" i="1"/>
  <c r="H82" i="1" s="1"/>
  <c r="D82" i="1"/>
  <c r="E81" i="1"/>
  <c r="F81" i="1" s="1"/>
  <c r="D80" i="1"/>
  <c r="E80" i="1" s="1"/>
  <c r="E79" i="1"/>
  <c r="H79" i="1" s="1"/>
  <c r="D79" i="1"/>
  <c r="F78" i="1"/>
  <c r="H78" i="1" s="1"/>
  <c r="E78" i="1"/>
  <c r="F77" i="1"/>
  <c r="E77" i="1"/>
  <c r="H77" i="1" s="1"/>
  <c r="D77" i="1"/>
  <c r="D76" i="1"/>
  <c r="E76" i="1" s="1"/>
  <c r="F76" i="1" s="1"/>
  <c r="G76" i="1" s="1"/>
  <c r="H76" i="1" s="1"/>
  <c r="H75" i="1"/>
  <c r="G75" i="1"/>
  <c r="E75" i="1"/>
  <c r="F75" i="1" s="1"/>
  <c r="H74" i="1"/>
  <c r="G74" i="1"/>
  <c r="E74" i="1"/>
  <c r="F74" i="1" s="1"/>
  <c r="D73" i="1"/>
  <c r="E73" i="1" s="1"/>
  <c r="F73" i="1" s="1"/>
  <c r="E72" i="1"/>
  <c r="F72" i="1" s="1"/>
  <c r="E71" i="1"/>
  <c r="F71" i="1" s="1"/>
  <c r="E70" i="1"/>
  <c r="F70" i="1" s="1"/>
  <c r="D70" i="1"/>
  <c r="H69" i="1"/>
  <c r="G69" i="1"/>
  <c r="F69" i="1"/>
  <c r="E69" i="1"/>
  <c r="D69" i="1"/>
  <c r="F68" i="1"/>
  <c r="D67" i="1"/>
  <c r="E67" i="1" s="1"/>
  <c r="E66" i="1"/>
  <c r="F66" i="1" s="1"/>
  <c r="E65" i="1"/>
  <c r="F65" i="1" s="1"/>
  <c r="E64" i="1"/>
  <c r="H64" i="1" s="1"/>
  <c r="D64" i="1"/>
  <c r="F63" i="1"/>
  <c r="E63" i="1"/>
  <c r="H63" i="1" s="1"/>
  <c r="D63" i="1"/>
  <c r="E61" i="1"/>
  <c r="F61" i="1" s="1"/>
  <c r="E60" i="1"/>
  <c r="F60" i="1" s="1"/>
  <c r="D60" i="1"/>
  <c r="H59" i="1"/>
  <c r="G59" i="1"/>
  <c r="F59" i="1"/>
  <c r="E58" i="1"/>
  <c r="H58" i="1" s="1"/>
  <c r="D58" i="1"/>
  <c r="H57" i="1"/>
  <c r="F57" i="1"/>
  <c r="F56" i="1"/>
  <c r="E56" i="1"/>
  <c r="D56" i="1"/>
  <c r="G55" i="1"/>
  <c r="D55" i="1"/>
  <c r="E55" i="1" s="1"/>
  <c r="F55" i="1" s="1"/>
  <c r="D54" i="1"/>
  <c r="E54" i="1" s="1"/>
  <c r="F54" i="1" s="1"/>
  <c r="E53" i="1"/>
  <c r="H53" i="1" s="1"/>
  <c r="E52" i="1"/>
  <c r="F52" i="1" s="1"/>
  <c r="E51" i="1"/>
  <c r="H51" i="1" s="1"/>
  <c r="D51" i="1"/>
  <c r="H50" i="1"/>
  <c r="G50" i="1"/>
  <c r="F50" i="1"/>
  <c r="H49" i="1"/>
  <c r="G49" i="1"/>
  <c r="F49" i="1"/>
  <c r="H48" i="1"/>
  <c r="G48" i="1"/>
  <c r="F48" i="1"/>
  <c r="H47" i="1"/>
  <c r="G47" i="1"/>
  <c r="F47" i="1"/>
  <c r="D46" i="1"/>
  <c r="E46" i="1" s="1"/>
  <c r="F46" i="1" s="1"/>
  <c r="H45" i="1"/>
  <c r="G45" i="1"/>
  <c r="F45" i="1"/>
  <c r="H44" i="1"/>
  <c r="G44" i="1"/>
  <c r="E44" i="1"/>
  <c r="F44" i="1" s="1"/>
  <c r="D44" i="1"/>
  <c r="H43" i="1"/>
  <c r="G43" i="1"/>
  <c r="F43" i="1"/>
  <c r="H42" i="1"/>
  <c r="G42" i="1"/>
  <c r="E42" i="1"/>
  <c r="F42" i="1" s="1"/>
  <c r="D42" i="1"/>
  <c r="E41" i="1"/>
  <c r="H41" i="1" s="1"/>
  <c r="D41" i="1"/>
  <c r="H40" i="1"/>
  <c r="G40" i="1"/>
  <c r="F40" i="1"/>
  <c r="E40" i="1"/>
  <c r="D40" i="1"/>
  <c r="H39" i="1"/>
  <c r="G39" i="1"/>
  <c r="F39" i="1"/>
  <c r="E39" i="1"/>
  <c r="D39" i="1"/>
  <c r="H38" i="1"/>
  <c r="G38" i="1"/>
  <c r="F38" i="1"/>
  <c r="G37" i="1"/>
  <c r="F37" i="1"/>
  <c r="E37" i="1"/>
  <c r="H37" i="1" s="1"/>
  <c r="D37" i="1"/>
  <c r="H36" i="1"/>
  <c r="G36" i="1"/>
  <c r="F36" i="1"/>
  <c r="G35" i="1"/>
  <c r="F35" i="1"/>
  <c r="E35" i="1"/>
  <c r="D35" i="1"/>
  <c r="H35" i="1" s="1"/>
  <c r="H34" i="1"/>
  <c r="G34" i="1"/>
  <c r="F34" i="1"/>
  <c r="E34" i="1"/>
  <c r="D34" i="1"/>
  <c r="E33" i="1"/>
  <c r="H33" i="1" s="1"/>
  <c r="D33" i="1"/>
  <c r="H32" i="1"/>
  <c r="G32" i="1"/>
  <c r="F32" i="1"/>
  <c r="H31" i="1"/>
  <c r="G31" i="1"/>
  <c r="F31" i="1"/>
  <c r="H30" i="1"/>
  <c r="G30" i="1"/>
  <c r="F30" i="1"/>
  <c r="G29" i="1"/>
  <c r="F29" i="1"/>
  <c r="E29" i="1"/>
  <c r="H29" i="1" s="1"/>
  <c r="D29" i="1"/>
  <c r="H28" i="1"/>
  <c r="G28" i="1"/>
  <c r="F28" i="1"/>
  <c r="E28" i="1"/>
  <c r="D28" i="1"/>
  <c r="E27" i="1"/>
  <c r="H27" i="1" s="1"/>
  <c r="D27" i="1"/>
  <c r="F26" i="1"/>
  <c r="E26" i="1"/>
  <c r="H26" i="1" s="1"/>
  <c r="D26" i="1"/>
  <c r="D25" i="1"/>
  <c r="D24" i="1"/>
  <c r="E24" i="1" s="1"/>
  <c r="E23" i="1"/>
  <c r="D23" i="1"/>
  <c r="H23" i="1" s="1"/>
  <c r="F22" i="1"/>
  <c r="H22" i="1" s="1"/>
  <c r="E22" i="1"/>
  <c r="D22" i="1"/>
  <c r="G21" i="1"/>
  <c r="F21" i="1"/>
  <c r="E21" i="1"/>
  <c r="D21" i="1"/>
  <c r="H21" i="1" s="1"/>
  <c r="D20" i="1"/>
  <c r="F20" i="1" s="1"/>
  <c r="G20" i="1" s="1"/>
  <c r="H20" i="1" s="1"/>
  <c r="E19" i="1"/>
  <c r="H19" i="1" s="1"/>
  <c r="F18" i="1"/>
  <c r="E18" i="1"/>
  <c r="G17" i="1"/>
  <c r="F17" i="1"/>
  <c r="H17" i="1" s="1"/>
  <c r="E17" i="1"/>
  <c r="D17" i="1"/>
  <c r="F16" i="1"/>
  <c r="E15" i="1"/>
  <c r="F15" i="1" s="1"/>
  <c r="D15" i="1"/>
  <c r="F14" i="1"/>
  <c r="H14" i="1" s="1"/>
  <c r="E14" i="1"/>
  <c r="D14" i="1"/>
  <c r="G13" i="1"/>
  <c r="F13" i="1"/>
  <c r="H13" i="1" s="1"/>
  <c r="E13" i="1"/>
  <c r="D13" i="1"/>
  <c r="D12" i="1"/>
  <c r="E12" i="1" s="1"/>
  <c r="H11" i="1"/>
  <c r="G11" i="1"/>
  <c r="E11" i="1"/>
  <c r="F11" i="1" s="1"/>
  <c r="H10" i="1"/>
  <c r="G10" i="1"/>
  <c r="F10" i="1"/>
  <c r="E10" i="1"/>
  <c r="D10" i="1"/>
  <c r="G12" i="1" l="1"/>
  <c r="F12" i="1"/>
  <c r="H12" i="1"/>
  <c r="G67" i="1"/>
  <c r="F67" i="1"/>
  <c r="H67" i="1"/>
  <c r="H15" i="1"/>
  <c r="G15" i="1"/>
  <c r="G54" i="1"/>
  <c r="H54" i="1"/>
  <c r="H71" i="1"/>
  <c r="G71" i="1"/>
  <c r="G24" i="1"/>
  <c r="F24" i="1"/>
  <c r="H24" i="1"/>
  <c r="H70" i="1"/>
  <c r="G70" i="1"/>
  <c r="H65" i="1"/>
  <c r="G65" i="1"/>
  <c r="H72" i="1"/>
  <c r="G72" i="1"/>
  <c r="G80" i="1"/>
  <c r="F80" i="1"/>
  <c r="H80" i="1"/>
  <c r="G83" i="1"/>
  <c r="F83" i="1"/>
  <c r="H83" i="1"/>
  <c r="H52" i="1"/>
  <c r="G52" i="1"/>
  <c r="H60" i="1"/>
  <c r="G60" i="1"/>
  <c r="H66" i="1"/>
  <c r="G66" i="1"/>
  <c r="G73" i="1"/>
  <c r="H73" i="1"/>
  <c r="H88" i="1"/>
  <c r="G88" i="1"/>
  <c r="G14" i="1"/>
  <c r="F19" i="1"/>
  <c r="E20" i="1"/>
  <c r="G22" i="1"/>
  <c r="F23" i="1"/>
  <c r="G26" i="1"/>
  <c r="F27" i="1"/>
  <c r="F33" i="1"/>
  <c r="F41" i="1"/>
  <c r="F51" i="1"/>
  <c r="F53" i="1"/>
  <c r="H55" i="1"/>
  <c r="F58" i="1"/>
  <c r="G63" i="1"/>
  <c r="F64" i="1"/>
  <c r="G77" i="1"/>
  <c r="G78" i="1"/>
  <c r="F79" i="1"/>
  <c r="F82" i="1"/>
  <c r="G85" i="1"/>
  <c r="G87" i="1"/>
  <c r="G19" i="1"/>
  <c r="G23" i="1"/>
  <c r="G27" i="1"/>
  <c r="G33" i="1"/>
  <c r="G41" i="1"/>
  <c r="G51" i="1"/>
  <c r="G53" i="1"/>
  <c r="G58" i="1"/>
  <c r="G64" i="1"/>
  <c r="G79" i="1"/>
  <c r="G82" i="1"/>
  <c r="D85" i="1"/>
</calcChain>
</file>

<file path=xl/comments1.xml><?xml version="1.0" encoding="utf-8"?>
<comments xmlns="http://schemas.openxmlformats.org/spreadsheetml/2006/main">
  <authors>
    <author>Andrus Jõgi</author>
    <author>Mari Kalma</author>
  </authors>
  <commentList>
    <comment ref="D9" authorId="0" shapeId="0">
      <text>
        <r>
          <rPr>
            <b/>
            <sz val="9"/>
            <color indexed="81"/>
            <rFont val="Segoe UI"/>
            <family val="2"/>
            <charset val="186"/>
          </rPr>
          <t>Andrus Jõgi:</t>
        </r>
        <r>
          <rPr>
            <sz val="9"/>
            <color indexed="81"/>
            <rFont val="Segoe UI"/>
            <family val="2"/>
            <charset val="186"/>
          </rPr>
          <t xml:space="preserve">
Töötasu alammäär 2019. aastal on 540 eurot ja 20% sellest on 108 eurot.
Erineb D veerust sellisel juhul, kui KOV-il on erinevad määrad olenevalt laste ja vanemate sissekirjutisest</t>
        </r>
      </text>
    </comment>
    <comment ref="E9" authorId="0" shapeId="0">
      <text>
        <r>
          <rPr>
            <b/>
            <sz val="9"/>
            <color indexed="81"/>
            <rFont val="Segoe UI"/>
            <family val="2"/>
            <charset val="186"/>
          </rPr>
          <t>Andrus Jõgi:</t>
        </r>
        <r>
          <rPr>
            <sz val="9"/>
            <color indexed="81"/>
            <rFont val="Segoe UI"/>
            <family val="2"/>
            <charset val="186"/>
          </rPr>
          <t xml:space="preserve">
Pere I laps.</t>
        </r>
      </text>
    </comment>
    <comment ref="F9" authorId="0" shapeId="0">
      <text>
        <r>
          <rPr>
            <b/>
            <sz val="9"/>
            <color indexed="81"/>
            <rFont val="Segoe UI"/>
            <family val="2"/>
            <charset val="186"/>
          </rPr>
          <t>Andrus Jõgi:</t>
        </r>
        <r>
          <rPr>
            <sz val="9"/>
            <color indexed="81"/>
            <rFont val="Segoe UI"/>
            <family val="2"/>
            <charset val="186"/>
          </rPr>
          <t xml:space="preserve">
Pere I+II lapse kohta kokku.
Nt kui pere I lapse määr on 10% ja teisel 5%, siis kokku 15% alampalgast peab lapsevanema mõlema eest maksma.</t>
        </r>
      </text>
    </comment>
    <comment ref="G9" authorId="0" shapeId="0">
      <text>
        <r>
          <rPr>
            <b/>
            <sz val="9"/>
            <color indexed="81"/>
            <rFont val="Segoe UI"/>
            <family val="2"/>
            <charset val="186"/>
          </rPr>
          <t>Andrus Jõgi:</t>
        </r>
        <r>
          <rPr>
            <sz val="9"/>
            <color indexed="81"/>
            <rFont val="Segoe UI"/>
            <family val="2"/>
            <charset val="186"/>
          </rPr>
          <t xml:space="preserve">
Pere I+II+III lapse kohta kokku.
Nt kui pere I lapse määr on 10% ja teisel 5% ja III on 0%, siis kokku 15% alampalgast peab lapsevanema kõigi kolme eest maksma.</t>
        </r>
      </text>
    </comment>
    <comment ref="H9" authorId="0" shapeId="0">
      <text>
        <r>
          <rPr>
            <b/>
            <sz val="9"/>
            <color indexed="81"/>
            <rFont val="Segoe UI"/>
            <family val="2"/>
            <charset val="186"/>
          </rPr>
          <t>Andrus Jõgi:</t>
        </r>
        <r>
          <rPr>
            <sz val="9"/>
            <color indexed="81"/>
            <rFont val="Segoe UI"/>
            <family val="2"/>
            <charset val="186"/>
          </rPr>
          <t xml:space="preserve">
Pere I+II+III+IV lapse kohta kokku.
Nt kui pere I lapse määr on 10% ja teisel 5% ja III ja IV on 0%, siis kokku 15% alampalgast peab lapsevanema kõigi kolme eest maksma.</t>
        </r>
      </text>
    </comment>
    <comment ref="I9" authorId="0" shapeId="0">
      <text>
        <r>
          <rPr>
            <b/>
            <sz val="9"/>
            <color indexed="81"/>
            <rFont val="Segoe UI"/>
            <family val="2"/>
            <charset val="186"/>
          </rPr>
          <t>Andrus Jõgi:</t>
        </r>
        <r>
          <rPr>
            <sz val="9"/>
            <color indexed="81"/>
            <rFont val="Segoe UI"/>
            <family val="2"/>
            <charset val="186"/>
          </rPr>
          <t xml:space="preserve">
kommentaaris esitada täpsem sisu, millal seda soodustust/toetust rakendatakse, mis ulatuses jne.</t>
        </r>
      </text>
    </comment>
    <comment ref="J9" authorId="0" shapeId="0">
      <text>
        <r>
          <rPr>
            <b/>
            <sz val="9"/>
            <color indexed="81"/>
            <rFont val="Segoe UI"/>
            <family val="2"/>
            <charset val="186"/>
          </rPr>
          <t>Andrus Jõgi:</t>
        </r>
        <r>
          <rPr>
            <sz val="9"/>
            <color indexed="81"/>
            <rFont val="Segoe UI"/>
            <family val="2"/>
            <charset val="186"/>
          </rPr>
          <t xml:space="preserve">
Siia märkida jah ainult siis, kui osaajaline teenuse saamine on võimalik selliselt, et ka lapsevanema rahaline koormus on selle võrra väiksem.</t>
        </r>
      </text>
    </comment>
    <comment ref="D10" authorId="1" shapeId="0">
      <text>
        <r>
          <rPr>
            <b/>
            <sz val="9"/>
            <color indexed="81"/>
            <rFont val="Tahoma"/>
            <family val="2"/>
            <charset val="186"/>
          </rPr>
          <t>Mari Kalma:</t>
        </r>
        <r>
          <rPr>
            <sz val="9"/>
            <color indexed="81"/>
            <rFont val="Tahoma"/>
            <family val="2"/>
            <charset val="186"/>
          </rPr>
          <t xml:space="preserve">
 (2) Lasteaia osalustasu on 25,00 eurot kuus ühe lasteaias käiva lapse kohta.</t>
        </r>
      </text>
    </comment>
    <comment ref="F10" authorId="1" shapeId="0">
      <text>
        <r>
          <rPr>
            <b/>
            <sz val="9"/>
            <color indexed="81"/>
            <rFont val="Tahoma"/>
            <family val="2"/>
            <charset val="186"/>
          </rPr>
          <t>Mari Kalma:</t>
        </r>
        <r>
          <rPr>
            <sz val="9"/>
            <color indexed="81"/>
            <rFont val="Tahoma"/>
            <family val="2"/>
            <charset val="186"/>
          </rPr>
          <t xml:space="preserve">
 (3) Osalustasu diferentseeritakse vastavalt ühest perest lasteaias käivate laste arvule. Teisele ja igale järgmisele lapsele on osalustasu suurus 10,00 eurot kuus ühe lapse kohta. Diferentseerimist rakendatakse juhul kui vanemate ja laste elukohad Eesti rahvastikuregistri andmetel on Alutaguse vallas.</t>
        </r>
      </text>
    </comment>
    <comment ref="K10" authorId="1" shapeId="0">
      <text>
        <r>
          <rPr>
            <b/>
            <sz val="9"/>
            <color indexed="81"/>
            <rFont val="Tahoma"/>
            <family val="2"/>
            <charset val="186"/>
          </rPr>
          <t>Mari Kalma:</t>
        </r>
        <r>
          <rPr>
            <sz val="9"/>
            <color indexed="81"/>
            <rFont val="Tahoma"/>
            <family val="2"/>
            <charset val="186"/>
          </rPr>
          <t xml:space="preserve">
 (3) Alutaguse valla lasteaedade nimekirjas olevate laste vanemad on vabastatud toiduraha maksmisest. Toiduraha maksumus tasutakse Alutaguse valla eelarvest.</t>
        </r>
      </text>
    </comment>
    <comment ref="D11" authorId="1" shapeId="0">
      <text>
        <r>
          <rPr>
            <b/>
            <sz val="9"/>
            <color indexed="81"/>
            <rFont val="Tahoma"/>
            <family val="2"/>
            <charset val="186"/>
          </rPr>
          <t>Mari Kalma:</t>
        </r>
        <r>
          <rPr>
            <sz val="9"/>
            <color indexed="81"/>
            <rFont val="Tahoma"/>
            <family val="2"/>
            <charset val="186"/>
          </rPr>
          <t xml:space="preserve">
Erineb lasteaiati: 5%/6,5% 
(1) Osalustasu suurus ühe lapse kohta kuus on:
 1) 6,5% Vabariigi Valitsuse poolt jooksvaks aastaks kehtestatud kuu töötasu alammäärast kui laps pärineb 1-2-lapselisest perest (välja arvatud Aegviidu Lasteaed); 
7) 5% Vabariigi Valitsuse poolt jooksvaks aastaks kehtestatud kuu töötasu alammäärast kui laps pärineb 1-2-lapselisest perest ja käib Aegviidu Lasteaias. 
</t>
        </r>
      </text>
    </comment>
    <comment ref="G11" authorId="1" shapeId="0">
      <text>
        <r>
          <rPr>
            <b/>
            <sz val="9"/>
            <color indexed="81"/>
            <rFont val="Tahoma"/>
            <family val="2"/>
            <charset val="186"/>
          </rPr>
          <t>Mari Kalma:</t>
        </r>
        <r>
          <rPr>
            <sz val="9"/>
            <color indexed="81"/>
            <rFont val="Tahoma"/>
            <family val="2"/>
            <charset val="186"/>
          </rPr>
          <t xml:space="preserve">
2) 6% Vabariigi Valitsuse poolt jooksvaks aastaks kehtestatud kuu töötasu alammäärast kui laps pärineb 3-lapselisest perest (välja arvatud Aegviidu Lasteaed); 
4) 2,5% Vabariigi Valitsuse poolt jooksvaks aastaks kehtestatud kuu töötasu alammäärast kui laps pärineb 3-lapselisest perest ja käib Aegviidu Lasteaias. 
5) 4,5% Vabariigi Valitsuse poolt jooksvaks aastaks kehtestatud kuu töötasu alammäärast kui laps pärineb 3-lapselisest perest ja käib Aegviidu Lasteaias. 
6) 6% Vabariigi Valitsuse poolt jooksvaks aastaks kehtestatud kuu töötasu alammäärast kui laps pärineb 3-lapselisest perest. </t>
        </r>
      </text>
    </comment>
    <comment ref="H11" authorId="1" shapeId="0">
      <text>
        <r>
          <rPr>
            <b/>
            <sz val="9"/>
            <color indexed="81"/>
            <rFont val="Tahoma"/>
            <family val="2"/>
            <charset val="186"/>
          </rPr>
          <t>Mari Kalma:</t>
        </r>
        <r>
          <rPr>
            <sz val="9"/>
            <color indexed="81"/>
            <rFont val="Tahoma"/>
            <family val="2"/>
            <charset val="186"/>
          </rPr>
          <t xml:space="preserve">
3)4,5% Vabariigi Valitsuse poolt jooksvaks aastaks kehtestatud kuu töötasu alammäärast kui laps pärineb nelja- ja enamalapselisest perest. </t>
        </r>
      </text>
    </comment>
    <comment ref="I11" authorId="1" shapeId="0">
      <text>
        <r>
          <rPr>
            <b/>
            <sz val="9"/>
            <color indexed="81"/>
            <rFont val="Tahoma"/>
            <family val="2"/>
            <charset val="186"/>
          </rPr>
          <t>Mari Kalma:</t>
        </r>
        <r>
          <rPr>
            <sz val="9"/>
            <color indexed="81"/>
            <rFont val="Tahoma"/>
            <family val="2"/>
            <charset val="186"/>
          </rPr>
          <t xml:space="preserve">
 (3) Anija Vallavalitsusel on sotsiaalkomisjoni ettepanekul õigus osalustasu või toiduraha vähendada või nendest vabastada vähekindlustatud või probleemsete perede lapsed.</t>
        </r>
      </text>
    </comment>
    <comment ref="J11" authorId="1" shapeId="0">
      <text>
        <r>
          <rPr>
            <b/>
            <sz val="9"/>
            <color indexed="81"/>
            <rFont val="Tahoma"/>
            <family val="2"/>
            <charset val="186"/>
          </rPr>
          <t>Mari Kalma:</t>
        </r>
        <r>
          <rPr>
            <sz val="9"/>
            <color indexed="81"/>
            <rFont val="Tahoma"/>
            <family val="2"/>
            <charset val="186"/>
          </rPr>
          <t xml:space="preserve">
Osaajalise kohatasu suurus ühe lapse kohta kuus on 50% § 3 lõikes 1 sätestatud määrast.</t>
        </r>
      </text>
    </comment>
    <comment ref="L11" authorId="1" shapeId="0">
      <text>
        <r>
          <rPr>
            <b/>
            <sz val="9"/>
            <color indexed="81"/>
            <rFont val="Tahoma"/>
            <family val="2"/>
            <charset val="186"/>
          </rPr>
          <t>Mari Kalma:</t>
        </r>
        <r>
          <rPr>
            <sz val="9"/>
            <color indexed="81"/>
            <rFont val="Tahoma"/>
            <family val="2"/>
            <charset val="186"/>
          </rPr>
          <t xml:space="preserve">
 (3) Anija Vallavalitsusel on sotsiaalkomisjoni ettepanekul õigus osalustasu või toiduraha vähendada või nendest vabastada vähekindlustatud või probleemsete perede lapsed.</t>
        </r>
      </text>
    </comment>
    <comment ref="D12" authorId="1" shapeId="0">
      <text>
        <r>
          <rPr>
            <b/>
            <sz val="9"/>
            <color indexed="81"/>
            <rFont val="Tahoma"/>
            <family val="2"/>
            <charset val="186"/>
          </rPr>
          <t>Mari Kalma:</t>
        </r>
        <r>
          <rPr>
            <sz val="9"/>
            <color indexed="81"/>
            <rFont val="Tahoma"/>
            <family val="2"/>
            <charset val="186"/>
          </rPr>
          <t xml:space="preserve">
Vist erineb lasteaiati: 5/15 eur.
Kehtestada Lusti Lasteaias õppekulude osalise katmise määraks lastevanemate poolt ühe lapse kohta sõime- ja aiarühmas 5 eurot kuus 1. septembrist kuni 31. maini.
Sipsik:   Lasteaiatasu suuruseks on 15 eurot lapse kohta ühes kuus.
</t>
        </r>
      </text>
    </comment>
    <comment ref="L12" authorId="1" shapeId="0">
      <text>
        <r>
          <rPr>
            <b/>
            <sz val="9"/>
            <color indexed="81"/>
            <rFont val="Tahoma"/>
            <family val="2"/>
            <charset val="186"/>
          </rPr>
          <t>Mari Kalma:</t>
        </r>
        <r>
          <rPr>
            <sz val="9"/>
            <color indexed="81"/>
            <rFont val="Tahoma"/>
            <family val="2"/>
            <charset val="186"/>
          </rPr>
          <t xml:space="preserve">
§ 113.  Toetus haridusasutuses lapse toitlustamiskulude vabastamiseks või hüvitamiseks
 (1) Haridusasutuses lapse toitlustamise kulude vabastamine või hüvitamine on Antsla valla eelarvest toimetulekuraskustesse sattunud isikule või perele, kelle Eesti rahvastikuregistri järgne elukoht on Antsla vald ja kes kasvatab lasteaias või üldhariduskoolis käivat last.
 (2) Toetust makstakse kuni 100% teenust osutava isiku määratud hinnast. Toetuse suurus sõltub isiku toimetulekuvõimest ning elukondlikest vajadustest.</t>
        </r>
      </text>
    </comment>
    <comment ref="D13" authorId="1" shapeId="0">
      <text>
        <r>
          <rPr>
            <b/>
            <sz val="9"/>
            <color indexed="81"/>
            <rFont val="Tahoma"/>
            <family val="2"/>
            <charset val="186"/>
          </rPr>
          <t>Mari Kalma:</t>
        </r>
        <r>
          <rPr>
            <sz val="9"/>
            <color indexed="81"/>
            <rFont val="Tahoma"/>
            <family val="2"/>
            <charset val="186"/>
          </rPr>
          <t xml:space="preserve">
Erineb lasteaiati: 15/20/25/40 eur
§ 2.   Osalustasu suurus
 (1) Osalustasu ühe lapse kohta kuus Elva Lasteaias Murumuna, Elva Lasteaias Õnneseen ja Järve Lasteaias on:
 1) alates 01.01.2019 nelikümmend eurot;
 2) alates 01.01.2021 nelikümmend viis eurot.
 (2) Osalustasu ühe lapse kohta kuus Konguta Koolis on:
 1) alates 01.01.2019 kakskümmend viis eurot;
 2) alates 01.01.2020 kolmkümmend eurot.
 (3) Osalustasu ühe lapse kohta kuus Puhja Lasteaias „Pääsusilm“ on:
 1) alates 01.01.2019 kakskümmend eurot;
 2) alates 01.01.2020 kakskümmend viis eurot;
 3) alates 01.01.2021 kolmkümmend eurot.
 (4) Osalustasu ühe lapse kohta kuus Rõngu Lasteaias „Pihlakobar“ on:
 1) alates 01.01.2019 kakskümmend eurot;
 2) alates 01.01.2020 kakskümmend viis eurot;
 3) alates 01.01.2021 kolmkümmend eurot.
 (5) Osalustasu ühe lapse kohta kuus Rannu Lasteaias on:
 1) alates 01.01.2019 kakskümmend viis eurot;
 2) alates 01.01.2020 kolmkümmend eurot.
 (6) Osalustasu ühe lapse kohta kuus Valguta Lasteaed-Algkoolis on:
 1) alates 01.01.2019 kakskümmend eurot;
 2) alates 01.01.2020 kakskümmend viis eurot;
 3) alates 01.01.2021 kolmkümmend eurot.
 (7) Osalustasu ühe lapse kohta kuus Aakre Lasteaed-Algkoolis on:
 1) alates 01.01.2019 viisteist eurot;
 2) alates 01.01.2020 kakskümmend eurot;
 3) alates 01.01.2021 kakskümmend viis eurot;
 4) alates 01.01.2022 kolmkümmend eurot.
 (8) Osalustasu ühe lapse kohta kuus Hellenurme lasteasutuses (MTÜ Hellenurme Mõis lasteaias) on:
 1) alates 01.01.2019 kakskümmend eurot.
 2) alates 01.01.2020 kakskümmend viis eurot;
 3) alates 01.01.2021 kolmkümmend eurot.</t>
        </r>
      </text>
    </comment>
    <comment ref="G13" authorId="1" shapeId="0">
      <text>
        <r>
          <rPr>
            <b/>
            <sz val="9"/>
            <color indexed="81"/>
            <rFont val="Tahoma"/>
            <family val="2"/>
            <charset val="186"/>
          </rPr>
          <t>Mari Kalma:</t>
        </r>
        <r>
          <rPr>
            <sz val="9"/>
            <color indexed="81"/>
            <rFont val="Tahoma"/>
            <family val="2"/>
            <charset val="186"/>
          </rPr>
          <t xml:space="preserve">
 (1) Vanem, kellel käib Elva vallas lasteasutuses üheaegselt kolm või enam last, võib taotleda kolmanda ja iga järgneva lapse osalustasu maksmisest vabastamist (edaspidi soodustus).</t>
        </r>
      </text>
    </comment>
    <comment ref="L13" authorId="1" shapeId="0">
      <text>
        <r>
          <rPr>
            <b/>
            <sz val="9"/>
            <color indexed="81"/>
            <rFont val="Tahoma"/>
            <family val="2"/>
            <charset val="186"/>
          </rPr>
          <t>Mari Kalma:</t>
        </r>
        <r>
          <rPr>
            <sz val="9"/>
            <color indexed="81"/>
            <rFont val="Tahoma"/>
            <family val="2"/>
            <charset val="186"/>
          </rPr>
          <t xml:space="preserve">
§ 88.  Lapse toiduraha katmise toetuse eesmärk ja sisu
  Lapse toiduraha katmise toetuse eesmärk on vähekindlustatud peredele toetuse andmine lapse toitlustamise kulude katteks koolieelses lasteasutuses (sealhulgas lastehoid), üldhariduskoolis või kutseõppeasutuses käivale lapsele. Kui lapse toitlustaja on Elva valla asutus või hallatav asutus, loetakse toetus soodustuseks.
 (1) Toetusega hüvitatakse üldhariduskooli ja kutseõppeasutuse õpilase kooli pidaja poolt kehtestatud toidupäeva maksumuse maksimummäära ja riigi poolt eraldatud koolilõuna toetuse vahe.</t>
        </r>
      </text>
    </comment>
    <comment ref="D14" authorId="1" shapeId="0">
      <text>
        <r>
          <rPr>
            <b/>
            <sz val="9"/>
            <color indexed="81"/>
            <rFont val="Tahoma"/>
            <family val="2"/>
            <charset val="186"/>
          </rPr>
          <t>Mari Kalma:</t>
        </r>
        <r>
          <rPr>
            <sz val="9"/>
            <color indexed="81"/>
            <rFont val="Tahoma"/>
            <family val="2"/>
            <charset val="186"/>
          </rPr>
          <t xml:space="preserve">
Määrust ei leidnud, kahes lasteaias 24 eur:
• Lasteaiatasu moodustub lapse toidurahast (hommiku-, lõunasöök, oode) 1.40 EURi päev ja osalustasust (õppe-, majandamis– ja personalikulud) 24.00 EURi. Raha makstakse jooksva kuu 15-ndaks kuupäevaks lasteaia arvele maksukviitungi alusel. Puudutud päevad arvatakse maha järgmise kuu maksust. Esimest puudutud päeva tagasi ei arvestata. Vajalik vanema töötav meiliaadress.
http://paasupesa.haapsalu.ee/lapsevanemale/kodukord/
http://toruke.haapsalu.ee/kodukord/</t>
        </r>
      </text>
    </comment>
    <comment ref="G14" authorId="1" shapeId="0">
      <text>
        <r>
          <rPr>
            <b/>
            <sz val="9"/>
            <color indexed="81"/>
            <rFont val="Tahoma"/>
            <family val="2"/>
            <charset val="186"/>
          </rPr>
          <t>Mari Kalma:</t>
        </r>
        <r>
          <rPr>
            <sz val="9"/>
            <color indexed="81"/>
            <rFont val="Tahoma"/>
            <family val="2"/>
            <charset val="186"/>
          </rPr>
          <t xml:space="preserve">
 (8) Pered, kus lasteaias käib korraga kolm või enam last, vabastatakse osalustasu maksmise kohustusest kolmanda ja iga järgmise lapse eest.
[RT IV, 31.01.2019, 42 - jõust. 03.02.2019]</t>
        </r>
      </text>
    </comment>
    <comment ref="I14" authorId="1" shapeId="0">
      <text>
        <r>
          <rPr>
            <b/>
            <sz val="9"/>
            <color indexed="81"/>
            <rFont val="Tahoma"/>
            <family val="2"/>
            <charset val="186"/>
          </rPr>
          <t>Mari Kalma:</t>
        </r>
        <r>
          <rPr>
            <sz val="9"/>
            <color indexed="81"/>
            <rFont val="Tahoma"/>
            <family val="2"/>
            <charset val="186"/>
          </rPr>
          <t xml:space="preserve">
 (9) Toetus määratakse pärast kõigi dokumentide esitamist järgmises suuruses:
 2) Lasteaias osalustasu
   Toimetulekutoetust saav 75%.
   Sissetulek 2,0 kordne toimetulekupiir 50%.
"Aselinnapea sõnul on lasteaiamaksu tasumisest 75 protsendi ulatuses vabastatud toimetulekutoetust saavad pered. Teistele peredele on vabastus sõltuvalt sissetulekust kuni 50 protsenti."</t>
        </r>
      </text>
    </comment>
    <comment ref="J14" authorId="1" shapeId="0">
      <text>
        <r>
          <rPr>
            <b/>
            <sz val="9"/>
            <color indexed="81"/>
            <rFont val="Tahoma"/>
            <family val="2"/>
            <charset val="186"/>
          </rPr>
          <t>Mari Kalma:</t>
        </r>
        <r>
          <rPr>
            <sz val="9"/>
            <color indexed="81"/>
            <rFont val="Tahoma"/>
            <family val="2"/>
            <charset val="186"/>
          </rPr>
          <t xml:space="preserve">
§ 8.  Ajutise koha kasutamise eest tasumine
 (1) Lasteaia ajutise koha kasutamisel tuleb Lapsevanemal tasuda osalustasu vastavalt koha kasutusele.
 (2) Ajutise koha kasutamisel rakendatakse osalustasu ettemaksu.
 (3) Osaajalise ja ajutise koha kasutamise täpsemad tingimused sätestatakse lasteaia direktori ja lapsevanema vahel sõlmitud lepingus.</t>
        </r>
      </text>
    </comment>
    <comment ref="L14" authorId="1" shapeId="0">
      <text>
        <r>
          <rPr>
            <b/>
            <sz val="9"/>
            <color indexed="81"/>
            <rFont val="Tahoma"/>
            <family val="2"/>
            <charset val="186"/>
          </rPr>
          <t>Mari Kalma:</t>
        </r>
        <r>
          <rPr>
            <sz val="9"/>
            <color indexed="81"/>
            <rFont val="Tahoma"/>
            <family val="2"/>
            <charset val="186"/>
          </rPr>
          <t xml:space="preserve">
 (9) Toetus määratakse pärast kõigi dokumentide esitamist järgmises suuruses:
 1) Lasteaias toitlustamine
   Sissetulek 2,0 kordne toimetuleku piir 100%.
   Sissetulek 2,5 kordne toimetulekupiir 50%.</t>
        </r>
      </text>
    </comment>
    <comment ref="D15" authorId="1" shapeId="0">
      <text>
        <r>
          <rPr>
            <b/>
            <sz val="9"/>
            <color indexed="81"/>
            <rFont val="Tahoma"/>
            <family val="2"/>
            <charset val="186"/>
          </rPr>
          <t>Mari Kalma:</t>
        </r>
        <r>
          <rPr>
            <sz val="9"/>
            <color indexed="81"/>
            <rFont val="Tahoma"/>
            <family val="2"/>
            <charset val="186"/>
          </rPr>
          <t xml:space="preserve">
§ 1.  Kehtestada Haljala valla koolieelsete lasteasutuste vanemate poolt kaetava osa suuruseks 30 eurot ühe lapse kohta kuus.</t>
        </r>
      </text>
    </comment>
    <comment ref="F15" authorId="1" shapeId="0">
      <text>
        <r>
          <rPr>
            <b/>
            <sz val="9"/>
            <color indexed="81"/>
            <rFont val="Tahoma"/>
            <family val="2"/>
            <charset val="186"/>
          </rPr>
          <t>Mari Kalma:</t>
        </r>
        <r>
          <rPr>
            <sz val="9"/>
            <color indexed="81"/>
            <rFont val="Tahoma"/>
            <family val="2"/>
            <charset val="186"/>
          </rPr>
          <t xml:space="preserve">
 Vähendada paragrahvis 1 kehtestatud vanemate poolt kaetava osa suurust alljärgnevalt:
 1) vähendada vanemate poolt kaetava osa suurust 50 protsendi võrra teise lapse kohta juhul, kui perest käib korraga lasteaias kaks last;</t>
        </r>
      </text>
    </comment>
    <comment ref="G15" authorId="1" shapeId="0">
      <text>
        <r>
          <rPr>
            <b/>
            <sz val="9"/>
            <color indexed="81"/>
            <rFont val="Tahoma"/>
            <family val="2"/>
            <charset val="186"/>
          </rPr>
          <t>Mari Kalma:</t>
        </r>
        <r>
          <rPr>
            <sz val="9"/>
            <color indexed="81"/>
            <rFont val="Tahoma"/>
            <family val="2"/>
            <charset val="186"/>
          </rPr>
          <t xml:space="preserve">
 2) vabastada vanemate poolt kaetava osa tasumisest kolmas ja iga järgmine ühest perest lasteaias käiv laps.
§ 4.  Vähendatud tasu maksmise kord kehtib kui lapse ja vähemalt ühe lapsevanema alaline elukoht rahvastikuregistri andmetel on Haljala vald.</t>
        </r>
      </text>
    </comment>
    <comment ref="I15" authorId="1" shapeId="0">
      <text>
        <r>
          <rPr>
            <b/>
            <sz val="9"/>
            <color indexed="81"/>
            <rFont val="Tahoma"/>
            <family val="2"/>
            <charset val="186"/>
          </rPr>
          <t>Mari Kalma:</t>
        </r>
        <r>
          <rPr>
            <sz val="9"/>
            <color indexed="81"/>
            <rFont val="Tahoma"/>
            <family val="2"/>
            <charset val="186"/>
          </rPr>
          <t xml:space="preserve">
  Riigieelarvest abivajavate isikute toimetuleku parandamiseks eraldatud vahendeid võib kasutada vähekindlustatud peredele sotsiaaltoetuste maksmiseks ja teenuste osutamiseks järgmistel juhtudel:
 1) vähekindlustatud perede laste suviste laagrite korraldamiseks;
 2) vähekindlustatud ja paljulapselistele peredele toetuste maksmiseks lasteaia kohamaksu ja toiduraha tasumiseks;
 (2) Toetust makstakse abivajavatele isikutele hädavajalike kulutuste osaliseks katmiseks ja toimetuleku soodustamiseks. Teenuseid osutatakse toimetuleku soodustamiseks.</t>
        </r>
      </text>
    </comment>
    <comment ref="L15" authorId="1" shapeId="0">
      <text>
        <r>
          <rPr>
            <b/>
            <sz val="9"/>
            <color indexed="81"/>
            <rFont val="Tahoma"/>
            <family val="2"/>
            <charset val="186"/>
          </rPr>
          <t>Mari Kalma:</t>
        </r>
        <r>
          <rPr>
            <sz val="9"/>
            <color indexed="81"/>
            <rFont val="Tahoma"/>
            <family val="2"/>
            <charset val="186"/>
          </rPr>
          <t xml:space="preserve">
  Riigieelarvest abivajavate isikute toimetuleku parandamiseks eraldatud vahendeid võib kasutada vähekindlustatud peredele sotsiaaltoetuste maksmiseks ja teenuste osutamiseks järgmistel juhtudel:
 1) vähekindlustatud perede laste suviste laagrite korraldamiseks;
 2) vähekindlustatud ja paljulapselistele peredele toetuste maksmiseks lasteaia kohamaksu ja toiduraha tasumiseks;
 (2) Toetust makstakse abivajavatele isikutele hädavajalike kulutuste osaliseks katmiseks ja toimetuleku soodustamiseks. Teenuseid osutatakse toimetuleku soodustamiseks.</t>
        </r>
      </text>
    </comment>
    <comment ref="D16" authorId="1" shapeId="0">
      <text>
        <r>
          <rPr>
            <b/>
            <sz val="9"/>
            <color indexed="81"/>
            <rFont val="Tahoma"/>
            <family val="2"/>
            <charset val="186"/>
          </rPr>
          <t>Mari Kalma:</t>
        </r>
        <r>
          <rPr>
            <sz val="9"/>
            <color indexed="81"/>
            <rFont val="Tahoma"/>
            <family val="2"/>
            <charset val="186"/>
          </rPr>
          <t xml:space="preserve">
 (1) Vanema osa määr ühe lapse kohta on summa, mis moodustab 20% Eesti Vabariigi Valitsuse kehtestatud palga alammäärast kuus.
[RT IV, 06.01.2018, 1 - jõust. 09.01.2018, rakendatakse tagasiulatuvalt alates 1. jaanuarist 2018. a.]</t>
        </r>
      </text>
    </comment>
    <comment ref="E16" authorId="1" shapeId="0">
      <text>
        <r>
          <rPr>
            <b/>
            <sz val="9"/>
            <color indexed="81"/>
            <rFont val="Tahoma"/>
            <family val="2"/>
            <charset val="186"/>
          </rPr>
          <t>Mari Kalma:</t>
        </r>
        <r>
          <rPr>
            <sz val="9"/>
            <color indexed="81"/>
            <rFont val="Tahoma"/>
            <family val="2"/>
            <charset val="186"/>
          </rPr>
          <t xml:space="preserve">
 (11) Juhul kui mõlema vanema või üksikvanema elukoht on vanema osa määra maksmise kohustuse tekkimisele eelneva kalendriaasta 31. detsembri seisuga Eesti rahvastikuregistri andmetel Harku vald, on vanema osa määr 10% Vabariigi Valitsuse poolt kehtestatud palga alammäärast;
[RT IV, 06.01.2018, 1 - jõust. 09.01.2018, rakendatakse tagasiulatuvalt alates 1. jaanuarist 2018. a.]</t>
        </r>
      </text>
    </comment>
    <comment ref="G16" authorId="1" shapeId="0">
      <text>
        <r>
          <rPr>
            <b/>
            <sz val="9"/>
            <color indexed="81"/>
            <rFont val="Tahoma"/>
            <family val="2"/>
            <charset val="186"/>
          </rPr>
          <t>Mari Kalma:</t>
        </r>
        <r>
          <rPr>
            <sz val="9"/>
            <color indexed="81"/>
            <rFont val="Tahoma"/>
            <family val="2"/>
            <charset val="186"/>
          </rPr>
          <t xml:space="preserve">
 (3) Vanema osa tasumisest on täielikult vabastatud: 
4) pere, kus on kolm või enam kuni 16 (k.a.) või kuni 19-aastast põhikoolis, gümnaasiumis või kutseõppe tasemeõppes õppival keskhariduseta (k.a. õppeaasta lõpuni või õpilase kooli nimekirjast väljaarvamiseni.) last ning mõlema vanema või üksikvanema elukoht on vanema osa määra kohustuse tekkimisele eelneva kalendriaasta 31. detsembri seisuga Eesti rahvastikuregistri andmetel Harku vald.</t>
        </r>
      </text>
    </comment>
    <comment ref="I16" authorId="1" shapeId="0">
      <text>
        <r>
          <rPr>
            <b/>
            <sz val="9"/>
            <color indexed="81"/>
            <rFont val="Tahoma"/>
            <family val="2"/>
            <charset val="186"/>
          </rPr>
          <t>Mari Kalma:</t>
        </r>
        <r>
          <rPr>
            <sz val="9"/>
            <color indexed="81"/>
            <rFont val="Tahoma"/>
            <family val="2"/>
            <charset val="186"/>
          </rPr>
          <t xml:space="preserve">
 (3) Vanema osa tasumisest on täielikult vabastatud:
 1) pere, kui ta on toimetuleku toetuse saaja;
 2) pere, kelle eestkostel või hooldamisel on laps;
 3) pere, kelle ühe kuu tulu pereliikme kohta kuue viimase kuu jooksul jääb alla Harku Vallavolikogu 31.03.2016 määruse nr 11 lisas kehtestatud toimetuleku piiri;</t>
        </r>
      </text>
    </comment>
    <comment ref="L16" authorId="1" shapeId="0">
      <text>
        <r>
          <rPr>
            <b/>
            <sz val="9"/>
            <color indexed="81"/>
            <rFont val="Tahoma"/>
            <family val="2"/>
            <charset val="186"/>
          </rPr>
          <t>Mari Kalma:</t>
        </r>
        <r>
          <rPr>
            <sz val="9"/>
            <color indexed="81"/>
            <rFont val="Tahoma"/>
            <family val="2"/>
            <charset val="186"/>
          </rPr>
          <t xml:space="preserve">
§ 61.  Toidutoetus
 (1) Toidutoetust antakse vähekindlustatud isikule/perele:
 1) koolieelses lasteasutuses või lapsehoius käiva lapse toiduraha maksumuse hüvitamiseks perioodil 1. september kuni 30. juuni;
  Toetuse taotlusele lisatakse:
 1) taotleja ja tema pereliikmete kuue viimase kuu tulu tõendavad dokumendid või olemasolevate pangakontode väljavõtted laekunud tulude osas;
 2) hüvitamisele kuuluvate kulude suurust tõendavad dokumendid;</t>
        </r>
      </text>
    </comment>
    <comment ref="D17" authorId="1" shapeId="0">
      <text>
        <r>
          <rPr>
            <b/>
            <sz val="9"/>
            <color indexed="81"/>
            <rFont val="Tahoma"/>
            <family val="2"/>
            <charset val="186"/>
          </rPr>
          <t>Mari Kalma:</t>
        </r>
        <r>
          <rPr>
            <sz val="9"/>
            <color indexed="81"/>
            <rFont val="Tahoma"/>
            <family val="2"/>
            <charset val="186"/>
          </rPr>
          <t xml:space="preserve">
Varieerub lasteaiati: 3,2/14/20 eur. 
(1) Lapse, kelle rahvastikuregistrijärgne elukoht on Hiiu vallas, eest lapsevanema poolt makstav tasu Kärdla Lasteaias on:
 1) pere esimene lasteaias käiv laps - 20 eurot kuus;
Käina: https://www.riigiteataja.ee/akt/429122015086
Emmaste: https://www.riigiteataja.ee/akt/405072017011
</t>
        </r>
      </text>
    </comment>
    <comment ref="F17" authorId="1" shapeId="0">
      <text>
        <r>
          <rPr>
            <b/>
            <sz val="9"/>
            <color indexed="81"/>
            <rFont val="Tahoma"/>
            <family val="2"/>
            <charset val="186"/>
          </rPr>
          <t>Mari Kalma:</t>
        </r>
        <r>
          <rPr>
            <sz val="9"/>
            <color indexed="81"/>
            <rFont val="Tahoma"/>
            <family val="2"/>
            <charset val="186"/>
          </rPr>
          <t xml:space="preserve">
 (1) Lapse, kelle rahvastikuregistrijärgne elukoht on Hiiu vallas, eest lapsevanema poolt makstav tasu Kärdla Lasteaias on:
 1) pere esimene lasteaias käiv laps - 20 eurot kuus;
 2) pere teine samaaegselt lasteaias käiv laps - 15 eurot kuus;
 3) pere kolmas või enam samaaegselt lasteaias käiv laps - tasuta;</t>
        </r>
      </text>
    </comment>
    <comment ref="G17" authorId="1" shapeId="0">
      <text>
        <r>
          <rPr>
            <b/>
            <sz val="9"/>
            <color indexed="81"/>
            <rFont val="Tahoma"/>
            <family val="2"/>
            <charset val="186"/>
          </rPr>
          <t>Mari Kalma:</t>
        </r>
        <r>
          <rPr>
            <sz val="9"/>
            <color indexed="81"/>
            <rFont val="Tahoma"/>
            <family val="2"/>
            <charset val="186"/>
          </rPr>
          <t xml:space="preserve">
 (1) Lapse, kelle rahvastikuregistrijärgne elukoht on Hiiu vallas, eest lapsevanema poolt makstav tasu Kärdla Lasteaias on:
 1) pere esimene lasteaias käiv laps - 20 eurot kuus;
 2) pere teine samaaegselt lasteaias käiv laps - 15 eurot kuus;
 3) pere kolmas või enam samaaegselt lasteaias käiv laps - tasuta;</t>
        </r>
      </text>
    </comment>
    <comment ref="D18" authorId="1" shapeId="0">
      <text>
        <r>
          <rPr>
            <b/>
            <sz val="9"/>
            <color indexed="81"/>
            <rFont val="Tahoma"/>
            <family val="2"/>
            <charset val="186"/>
          </rPr>
          <t>Mari Kalma:</t>
        </r>
        <r>
          <rPr>
            <sz val="9"/>
            <color indexed="81"/>
            <rFont val="Tahoma"/>
            <family val="2"/>
            <charset val="186"/>
          </rPr>
          <t xml:space="preserve">
 (1) Lapsevanema poolt kaetava osa määraks lapse kohta Häädemeeste valla koolieelsetes lasteasutustes ühes kuus on 5% Vabariigi Valitsuse poolt kehtestatud töötasu alammäärast jooksval eelarveaastal;</t>
        </r>
      </text>
    </comment>
    <comment ref="F18" authorId="1" shapeId="0">
      <text>
        <r>
          <rPr>
            <b/>
            <sz val="9"/>
            <color indexed="81"/>
            <rFont val="Tahoma"/>
            <family val="2"/>
            <charset val="186"/>
          </rPr>
          <t>Mari Kalma:</t>
        </r>
        <r>
          <rPr>
            <sz val="9"/>
            <color indexed="81"/>
            <rFont val="Tahoma"/>
            <family val="2"/>
            <charset val="186"/>
          </rPr>
          <t xml:space="preserve">
 (2) Perede puhul, kus lasteasutuses käib 2 last, on lapsevanema poolt kaetava osa määraks teise lapse puhul 4% Vabariigi Valitsuse poolt kehtestatud töötasu alammäärast jooksval eelarveaastal tingimusel, et vähemalt ühe vanema ja laste elukohana on rahvastikuregistris registreeritud Häädemeeste vald.</t>
        </r>
      </text>
    </comment>
    <comment ref="G18" authorId="1" shapeId="0">
      <text>
        <r>
          <rPr>
            <b/>
            <sz val="9"/>
            <color indexed="81"/>
            <rFont val="Tahoma"/>
            <family val="2"/>
            <charset val="186"/>
          </rPr>
          <t>Mari Kalma:</t>
        </r>
        <r>
          <rPr>
            <sz val="9"/>
            <color indexed="81"/>
            <rFont val="Tahoma"/>
            <family val="2"/>
            <charset val="186"/>
          </rPr>
          <t xml:space="preserve">
 (1) Lapsevanem vabastatakse lasteaia direktorile esitatud avalduse alusel tema poolt kaetava osa maksmisest juhul, kui perest käib lasteaias kolm või enam last, tingimusel, et vähemalt ühe vanema ja laste elukohana on rahvastikuregistris registreeritud Häädemeeste vald.</t>
        </r>
      </text>
    </comment>
    <comment ref="I18" authorId="1" shapeId="0">
      <text>
        <r>
          <rPr>
            <b/>
            <sz val="9"/>
            <color indexed="81"/>
            <rFont val="Tahoma"/>
            <family val="2"/>
            <charset val="186"/>
          </rPr>
          <t>Mari Kalma:</t>
        </r>
        <r>
          <rPr>
            <sz val="9"/>
            <color indexed="81"/>
            <rFont val="Tahoma"/>
            <family val="2"/>
            <charset val="186"/>
          </rPr>
          <t xml:space="preserve">
 (4) Vähekindlustatud peredel on lapsevanema poolt kaetava osa hüvitamiseks võimalik pöörduda Häädemeeste Vallavalitsuse poole sotsiaaltoetuste taotlemiseks ettenähtud korras.</t>
        </r>
      </text>
    </comment>
    <comment ref="J18" authorId="1" shapeId="0">
      <text>
        <r>
          <rPr>
            <b/>
            <sz val="9"/>
            <color indexed="81"/>
            <rFont val="Tahoma"/>
            <family val="2"/>
            <charset val="186"/>
          </rPr>
          <t>Mari Kalma:</t>
        </r>
        <r>
          <rPr>
            <sz val="9"/>
            <color indexed="81"/>
            <rFont val="Tahoma"/>
            <family val="2"/>
            <charset val="186"/>
          </rPr>
          <t xml:space="preserve">
§ 3.  Päevatasu ja osaaja kasutamine
 (1) Lapsevanema poolt kaetava päevatasu aluseks on käesoleva määruse § 2 alusel arvestatud osa määr, mis on jagatud jooksva kuu keskmise tööpäevade arvuga. Nimetatud päevatasu rakendatakse:
 1) lasteaeda esmakordselt tulevale lapsele esimesel kuul.
 (2) Osaaja kasutamiseks loetakse lasteaia koha kasutamist kindlatel päevadel nädalas/kuus. Osaaega saab rakendada vabade kohtade ja võimaluse olemasolul. Osaaja kasutamise täpsemad tingimused sätestatakse lasteaia direktori ja lapsevanema vahel sõlmitud lepingus.
 1) lasteaias osaajaga koha kasutamisel tasub lapsevanem 50% § 2 kehtestatud lapsevanema poolt kaetava osa määrast.</t>
        </r>
      </text>
    </comment>
    <comment ref="L18" authorId="1" shapeId="0">
      <text>
        <r>
          <rPr>
            <b/>
            <sz val="9"/>
            <color indexed="81"/>
            <rFont val="Tahoma"/>
            <family val="2"/>
            <charset val="186"/>
          </rPr>
          <t>Mari Kalma:</t>
        </r>
        <r>
          <rPr>
            <sz val="9"/>
            <color indexed="81"/>
            <rFont val="Tahoma"/>
            <family val="2"/>
            <charset val="186"/>
          </rPr>
          <t xml:space="preserve">
  Sissetulekust sõltuvad toetused on: 
 1) toidutoetus;
§ 21.  Toidutoetus
 (1) Toidutoetus määratakse koolieelses lasteasutuses käiva lapse ja üldhariduskoolis või kutseõppeasutuses õppiva kuni 19-aastase õpilase toidukulu osaliseks või täielikuks hüvitamiseks.</t>
        </r>
      </text>
    </comment>
    <comment ref="D19" authorId="1" shapeId="0">
      <text>
        <r>
          <rPr>
            <b/>
            <sz val="9"/>
            <color indexed="81"/>
            <rFont val="Tahoma"/>
            <family val="2"/>
            <charset val="186"/>
          </rPr>
          <t>Mari Kalma:</t>
        </r>
        <r>
          <rPr>
            <sz val="9"/>
            <color indexed="81"/>
            <rFont val="Tahoma"/>
            <family val="2"/>
            <charset val="186"/>
          </rPr>
          <t xml:space="preserve">
 (4) Kehtestada lapse eest, kelle enda ja kelle vanema(te) elukoht ei ole Eesti Rahvastikuregistri andmetel Jõelähtme vald, osalustasuks 20% Vabariigi Valitsuse kehtestatud töötasu alammäärast kuus.</t>
        </r>
      </text>
    </comment>
    <comment ref="E19" authorId="1" shapeId="0">
      <text>
        <r>
          <rPr>
            <b/>
            <sz val="9"/>
            <color indexed="81"/>
            <rFont val="Tahoma"/>
            <family val="2"/>
            <charset val="186"/>
          </rPr>
          <t>Mari Kalma:</t>
        </r>
        <r>
          <rPr>
            <sz val="9"/>
            <color indexed="81"/>
            <rFont val="Tahoma"/>
            <family val="2"/>
            <charset val="186"/>
          </rPr>
          <t xml:space="preserve">
 (3) Kehtestada lapse eest, kelle enda ja kelle vanema(te) elukoht on Eesti Rahvastikuregistri andmetel Jõelähtme vald, lasteaias lapsevanema poolt kaetava osa määraks (edaspidi osalustasu) 35 eurot kuus.</t>
        </r>
      </text>
    </comment>
    <comment ref="I19" authorId="1" shapeId="0">
      <text>
        <r>
          <rPr>
            <b/>
            <sz val="9"/>
            <color indexed="81"/>
            <rFont val="Tahoma"/>
            <family val="2"/>
            <charset val="186"/>
          </rPr>
          <t>Mari Kalma:</t>
        </r>
        <r>
          <rPr>
            <sz val="9"/>
            <color indexed="81"/>
            <rFont val="Tahoma"/>
            <family val="2"/>
            <charset val="186"/>
          </rPr>
          <t xml:space="preserve">
 (9) Vähekindlustatud leibkondade laste eest koolieelsele lasteasutusele toiduraha ning osalustasu maksmine. Toiduraha ja osalustasu makstakse kuni üheks õppeaastaks.</t>
        </r>
      </text>
    </comment>
    <comment ref="J19" authorId="1" shapeId="0">
      <text>
        <r>
          <rPr>
            <b/>
            <sz val="9"/>
            <color indexed="81"/>
            <rFont val="Tahoma"/>
            <family val="2"/>
            <charset val="186"/>
          </rPr>
          <t>Mari Kalma:</t>
        </r>
        <r>
          <rPr>
            <sz val="9"/>
            <color indexed="81"/>
            <rFont val="Tahoma"/>
            <family val="2"/>
            <charset val="186"/>
          </rPr>
          <t xml:space="preserve">
 (6) Jõelähtme Vallavalitsusel on õigus erandkorras kehtestada lapse eest, kelle enda ja kelle vanema(te) elukoht on Eesti Rahvastikuregistri andmetel Jõelähtme vald ja kes kasutab lasteasutuses osaajalist kohta, käesoleva määruse § 1 lõikes 3 sätestatud summast 50% väiksem osalustasu.</t>
        </r>
      </text>
    </comment>
    <comment ref="L19" authorId="1" shapeId="0">
      <text>
        <r>
          <rPr>
            <b/>
            <sz val="9"/>
            <color indexed="81"/>
            <rFont val="Tahoma"/>
            <family val="2"/>
            <charset val="186"/>
          </rPr>
          <t>Mari Kalma:</t>
        </r>
        <r>
          <rPr>
            <sz val="9"/>
            <color indexed="81"/>
            <rFont val="Tahoma"/>
            <family val="2"/>
            <charset val="186"/>
          </rPr>
          <t xml:space="preserve">
 (9) Vähekindlustatud leibkondade laste eest koolieelsele lasteasutusele toiduraha ning osalustasu maksmine. Toiduraha ja osalustasu makstakse kuni üheks õppeaastaks.</t>
        </r>
      </text>
    </comment>
    <comment ref="D20" authorId="1" shapeId="0">
      <text>
        <r>
          <rPr>
            <b/>
            <sz val="9"/>
            <color indexed="81"/>
            <rFont val="Tahoma"/>
            <family val="2"/>
            <charset val="186"/>
          </rPr>
          <t>Mari Kalma:</t>
        </r>
        <r>
          <rPr>
            <sz val="9"/>
            <color indexed="81"/>
            <rFont val="Tahoma"/>
            <family val="2"/>
            <charset val="186"/>
          </rPr>
          <t xml:space="preserve">
  Jõgeva Vallavalitsuse hallatavates koolieelsetes lasteasutustes (edaspidi lasteaed) on vanemate poolt kaetava osa (edaspidi osalustasu) määr 30 eurot ühes kalendrikuus lapse kohta personali töötasude, sotsiaalmaksu, majandamiskulude ja õppevahendite kulude osaliseks katmiseks lasteaia eelarves.</t>
        </r>
      </text>
    </comment>
    <comment ref="F20" authorId="1" shapeId="0">
      <text>
        <r>
          <rPr>
            <b/>
            <sz val="9"/>
            <color indexed="81"/>
            <rFont val="Tahoma"/>
            <family val="2"/>
            <charset val="186"/>
          </rPr>
          <t>Mari Kalma:</t>
        </r>
        <r>
          <rPr>
            <sz val="9"/>
            <color indexed="81"/>
            <rFont val="Tahoma"/>
            <family val="2"/>
            <charset val="186"/>
          </rPr>
          <t xml:space="preserve">
 (1) Kui ühest perest käib Jõgeva valla lasteaedades samaaegselt kaks või enam last, saab lapsevanem soodustust:
 1) 50% teise lasteaias käiva lapse eest;
 2) 100% kolmanda ja iga järgmise lasteaias käiva lapse eest.</t>
        </r>
      </text>
    </comment>
    <comment ref="G20" authorId="1" shapeId="0">
      <text>
        <r>
          <rPr>
            <b/>
            <sz val="9"/>
            <color indexed="81"/>
            <rFont val="Tahoma"/>
            <family val="2"/>
            <charset val="186"/>
          </rPr>
          <t>Mari Kalma:</t>
        </r>
        <r>
          <rPr>
            <sz val="9"/>
            <color indexed="81"/>
            <rFont val="Tahoma"/>
            <family val="2"/>
            <charset val="186"/>
          </rPr>
          <t xml:space="preserve">
 (1) Kui ühest perest käib Jõgeva valla lasteaedades samaaegselt kaks või enam last, saab lapsevanem soodustust:
 1) 50% teise lasteaias käiva lapse eest;
 2) 100% kolmanda ja iga järgmise lasteaias käiva lapse eest.</t>
        </r>
      </text>
    </comment>
    <comment ref="I20" authorId="1" shapeId="0">
      <text>
        <r>
          <rPr>
            <b/>
            <sz val="9"/>
            <color indexed="81"/>
            <rFont val="Tahoma"/>
            <family val="2"/>
            <charset val="186"/>
          </rPr>
          <t>Mari Kalma:</t>
        </r>
        <r>
          <rPr>
            <sz val="9"/>
            <color indexed="81"/>
            <rFont val="Tahoma"/>
            <family val="2"/>
            <charset val="186"/>
          </rPr>
          <t xml:space="preserve">
Vajaduspõhist toetust on võimalik taotleda järgmiste hädavajalike põhjendatud kulutuste osaliseks või täielikuks hüvitamiseks:
 4) koolieelses lasteasutuses ja lapsehoius käiva lapse kohamaksu ja toidupäeva maksumus</t>
        </r>
      </text>
    </comment>
    <comment ref="L20" authorId="1" shapeId="0">
      <text>
        <r>
          <rPr>
            <b/>
            <sz val="9"/>
            <color indexed="81"/>
            <rFont val="Tahoma"/>
            <family val="2"/>
            <charset val="186"/>
          </rPr>
          <t>Mari Kalma:</t>
        </r>
        <r>
          <rPr>
            <sz val="9"/>
            <color indexed="81"/>
            <rFont val="Tahoma"/>
            <family val="2"/>
            <charset val="186"/>
          </rPr>
          <t xml:space="preserve">
Vajaduspõhist toetust on võimalik taotleda järgmiste hädavajalike põhjendatud kulutuste osaliseks või täielikuks hüvitamiseks:
 4) koolieelses lasteasutuses ja lapsehoius käiva lapse kohamaksu ja toidupäeva maksumus</t>
        </r>
      </text>
    </comment>
    <comment ref="D21" authorId="1" shapeId="0">
      <text>
        <r>
          <rPr>
            <b/>
            <sz val="9"/>
            <color indexed="81"/>
            <rFont val="Tahoma"/>
            <family val="2"/>
            <charset val="186"/>
          </rPr>
          <t>Mari Kalma:</t>
        </r>
        <r>
          <rPr>
            <sz val="9"/>
            <color indexed="81"/>
            <rFont val="Tahoma"/>
            <family val="2"/>
            <charset val="186"/>
          </rPr>
          <t xml:space="preserve">
  Lasteasutuse osalustasu ühe lapse kohta on:
 1) alates 1. jaanuarist 2018 5% 2017. aastaks Eesti Vabariigi Valitsuse kehtestatud töötasu alammäärast kuus.</t>
        </r>
      </text>
    </comment>
    <comment ref="G21" authorId="1" shapeId="0">
      <text>
        <r>
          <rPr>
            <b/>
            <sz val="9"/>
            <color indexed="81"/>
            <rFont val="Tahoma"/>
            <family val="2"/>
            <charset val="186"/>
          </rPr>
          <t>Mari Kalma:</t>
        </r>
        <r>
          <rPr>
            <sz val="9"/>
            <color indexed="81"/>
            <rFont val="Tahoma"/>
            <family val="2"/>
            <charset val="186"/>
          </rPr>
          <t xml:space="preserve">
 (2) Vanema taotlusel ühest perest iga kolmanda ja enama lasteasutuses käiva lapse eest tasub vanem 50% osalustasust.</t>
        </r>
      </text>
    </comment>
    <comment ref="I21" authorId="1" shapeId="0">
      <text>
        <r>
          <rPr>
            <b/>
            <sz val="9"/>
            <color indexed="81"/>
            <rFont val="Tahoma"/>
            <family val="2"/>
            <charset val="186"/>
          </rPr>
          <t>Mari Kalma:</t>
        </r>
        <r>
          <rPr>
            <sz val="9"/>
            <color indexed="81"/>
            <rFont val="Tahoma"/>
            <family val="2"/>
            <charset val="186"/>
          </rPr>
          <t xml:space="preserve">
 (1) Jõhvi Vallavalitsus võib vanema taotlusel ja lasteasutuse direktori ettepanekul osaliselt või täielikult vabastada vanema osalustasu tasumisest.</t>
        </r>
      </text>
    </comment>
    <comment ref="L21" authorId="1" shapeId="0">
      <text>
        <r>
          <rPr>
            <b/>
            <sz val="9"/>
            <color indexed="81"/>
            <rFont val="Tahoma"/>
            <family val="2"/>
            <charset val="186"/>
          </rPr>
          <t>Mari Kalma:</t>
        </r>
        <r>
          <rPr>
            <sz val="9"/>
            <color indexed="81"/>
            <rFont val="Tahoma"/>
            <family val="2"/>
            <charset val="186"/>
          </rPr>
          <t xml:space="preserve">
Munitsipaallasteaedade toidu maksumus kompenseeritakse Jõhvi valla sotsiaalteenistuses arvel olevatele toimetulekuraskustega peredele, eestkoste-, hooldus- ja lasterikastele (3 last ja enam) peredele. Toetuse määramise aluseks on vanema (eestkostja või ametliku hooldaja) avaldus, nõuetekohaselt esitatud dokumendid ja sotsiaalkomisjoni otsus. Toetuse määramisel võib arvesse võtta lapsevanema omaosaluse lähtuvalt pere majanduslikust olukorrast ja valla eelarveliste vahendite piisavusest.
https://www.johvi.ee/lasteaiad</t>
        </r>
      </text>
    </comment>
    <comment ref="D22" authorId="1" shapeId="0">
      <text>
        <r>
          <rPr>
            <b/>
            <sz val="9"/>
            <color indexed="81"/>
            <rFont val="Tahoma"/>
            <family val="2"/>
            <charset val="186"/>
          </rPr>
          <t>Mari Kalma:</t>
        </r>
        <r>
          <rPr>
            <sz val="9"/>
            <color indexed="81"/>
            <rFont val="Tahoma"/>
            <family val="2"/>
            <charset val="186"/>
          </rPr>
          <t xml:space="preserve">
Erinev eri lasteaedades: vahemik 12-20 eur</t>
        </r>
      </text>
    </comment>
    <comment ref="E22" authorId="1" shapeId="0">
      <text>
        <r>
          <rPr>
            <b/>
            <sz val="9"/>
            <color indexed="81"/>
            <rFont val="Tahoma"/>
            <family val="2"/>
            <charset val="186"/>
          </rPr>
          <t>Mari Kalma:</t>
        </r>
        <r>
          <rPr>
            <sz val="9"/>
            <color indexed="81"/>
            <rFont val="Tahoma"/>
            <family val="2"/>
            <charset val="186"/>
          </rPr>
          <t xml:space="preserve">
Erinev eri lasteaedades: vahemik 18-25 eur</t>
        </r>
      </text>
    </comment>
    <comment ref="F22" authorId="1" shapeId="0">
      <text>
        <r>
          <rPr>
            <b/>
            <sz val="9"/>
            <color indexed="81"/>
            <rFont val="Tahoma"/>
            <family val="2"/>
            <charset val="186"/>
          </rPr>
          <t>Mari Kalma:</t>
        </r>
        <r>
          <rPr>
            <sz val="9"/>
            <color indexed="81"/>
            <rFont val="Tahoma"/>
            <family val="2"/>
            <charset val="186"/>
          </rPr>
          <t xml:space="preserve">
 (1) Kui ühest perest käib Järva valla lasteaedades kaks või enam last, siis on osalustasu määr pere teise lapse eest 50% osalustasust.</t>
        </r>
      </text>
    </comment>
    <comment ref="G22" authorId="1" shapeId="0">
      <text>
        <r>
          <rPr>
            <b/>
            <sz val="9"/>
            <color indexed="81"/>
            <rFont val="Tahoma"/>
            <family val="2"/>
            <charset val="186"/>
          </rPr>
          <t>Mari Kalma:</t>
        </r>
        <r>
          <rPr>
            <sz val="9"/>
            <color indexed="81"/>
            <rFont val="Tahoma"/>
            <family val="2"/>
            <charset val="186"/>
          </rPr>
          <t xml:space="preserve">
 (2) Pere kolmanda ja järgneva lapse eest osalustasu ei maksta.</t>
        </r>
      </text>
    </comment>
    <comment ref="I22" authorId="1" shapeId="0">
      <text>
        <r>
          <rPr>
            <b/>
            <sz val="9"/>
            <color indexed="81"/>
            <rFont val="Tahoma"/>
            <family val="2"/>
            <charset val="186"/>
          </rPr>
          <t>Mari Kalma:</t>
        </r>
        <r>
          <rPr>
            <sz val="9"/>
            <color indexed="81"/>
            <rFont val="Tahoma"/>
            <family val="2"/>
            <charset val="186"/>
          </rPr>
          <t xml:space="preserve">
 (2) Toetusele on õigus perekonnal, kelle pere netosissetulek ühe pereliikme kohta jääb alla vallavolikogu kehtestatud madala sissetuleku piiri.
Kodulehelt: Toetus määratakse Järva valla koolieelse lasteasutuse vanema poolt kaetava osa määra ja toiduraha katmiseks. Toetusele on õigus perekonnal, kelle pere netosissetulek ühe pereliikme kohta jääb alla vallavolikogu kehtestatud madala sissetuleku piiri (madala sissetuleku piir 280 eurot 2018 aastal). Toetuse suurus on lapsevanema tasutavast määrast 60%.</t>
        </r>
      </text>
    </comment>
    <comment ref="J22" authorId="1" shapeId="0">
      <text>
        <r>
          <rPr>
            <b/>
            <sz val="9"/>
            <color indexed="81"/>
            <rFont val="Tahoma"/>
            <family val="2"/>
            <charset val="186"/>
          </rPr>
          <t>Mari Kalma:</t>
        </r>
        <r>
          <rPr>
            <sz val="9"/>
            <color indexed="81"/>
            <rFont val="Tahoma"/>
            <family val="2"/>
            <charset val="186"/>
          </rPr>
          <t xml:space="preserve">
§ 4.  Osaajalise koha osalustasu
  Kui laps kasutab lasteaias osaajalist kohta, on osalustasu 1.50 eurot päevas.</t>
        </r>
      </text>
    </comment>
    <comment ref="L22" authorId="1" shapeId="0">
      <text>
        <r>
          <rPr>
            <b/>
            <sz val="9"/>
            <color indexed="81"/>
            <rFont val="Tahoma"/>
            <family val="2"/>
            <charset val="186"/>
          </rPr>
          <t>Mari Kalma:</t>
        </r>
        <r>
          <rPr>
            <sz val="9"/>
            <color indexed="81"/>
            <rFont val="Tahoma"/>
            <family val="2"/>
            <charset val="186"/>
          </rPr>
          <t xml:space="preserve">
Toetus määratakse Järva valla koolieelse lasteasutuse vanema poolt kaetava osa määra ja toiduraha katmiseks. Toetusele on õigus perekonnal, kelle pere netosissetulek ühe pereliikme kohta jääb alla vallavolikogu kehtestatud madala sissetuleku piiri (madala sissetuleku piir 280 eurot 2018 aastal). Toetuse suurus on lapsevanema tasutavast määrast 60%.</t>
        </r>
      </text>
    </comment>
    <comment ref="D23" authorId="1" shapeId="0">
      <text>
        <r>
          <rPr>
            <b/>
            <sz val="9"/>
            <color indexed="81"/>
            <rFont val="Tahoma"/>
            <family val="2"/>
            <charset val="186"/>
          </rPr>
          <t>Mari Kalma:</t>
        </r>
        <r>
          <rPr>
            <sz val="9"/>
            <color indexed="81"/>
            <rFont val="Tahoma"/>
            <family val="2"/>
            <charset val="186"/>
          </rPr>
          <t xml:space="preserve">
  Kehtestatakse lapsevanema poolt osaliste kulude katmise suuruseks alates 2015. aasta 1. jaanuarist ühe lapse kohta 20 eurot kuus.</t>
        </r>
      </text>
    </comment>
    <comment ref="J23" authorId="1" shapeId="0">
      <text>
        <r>
          <rPr>
            <b/>
            <sz val="9"/>
            <color indexed="81"/>
            <rFont val="Tahoma"/>
            <family val="2"/>
            <charset val="186"/>
          </rPr>
          <t>Mari Kalma:</t>
        </r>
        <r>
          <rPr>
            <sz val="9"/>
            <color indexed="81"/>
            <rFont val="Tahoma"/>
            <family val="2"/>
            <charset val="186"/>
          </rPr>
          <t xml:space="preserve">
 (2) Lapse osaajalise koha puhul makstakse lapsevanema poolt ühe lapse täisaja summa.</t>
        </r>
      </text>
    </comment>
    <comment ref="K23" authorId="1" shapeId="0">
      <text>
        <r>
          <rPr>
            <b/>
            <sz val="9"/>
            <color indexed="81"/>
            <rFont val="Tahoma"/>
            <family val="2"/>
            <charset val="186"/>
          </rPr>
          <t>Mari Kalma:</t>
        </r>
        <r>
          <rPr>
            <sz val="9"/>
            <color indexed="81"/>
            <rFont val="Tahoma"/>
            <family val="2"/>
            <charset val="186"/>
          </rPr>
          <t xml:space="preserve">
 (1) Toitlustamiskulude toetuse maksmine Kadrina valla koolieelsetes lasteasutustes:
 1) vähendada lapsevanema poolt toidukulude maksmist 50 protsendi võrra teise lapse eest juhul, kui perest käib lasteaias kaks last samal ajal;
 2) vabastada lapsevanem toidukulude maksmisest 100 protsendi ulatuses kolmanda ja iga järgmise ühest perest lasteaias samal ajal käivate laste puhul;
 (1) Laste õppetoetust makstakse lasteaias, üldhariduskoolides ning kutseõppeasutuses õppivatele vähekindlustatud lastele.
 (2) Laste õppetoetust makstakse toetust vajavatele lastega peredele järgmiste kulutuste osaliseks või täielikuks katmiseks:
 1) toitlustuskulud;
 2) muud vallavalitsuse aktsepteeritavad õppekulud (näiteks: õppematerjalid, õppereisid jne), eelarveliste vahendite olemasolul.
 (3) Laste õppetoetuse saamiseks peab last kasvatav isik või vajadusel pedagoog, sotsiaalala töötaja (edaspidi sotsiaaltöötaja) esitama taotluse vallavalitsusele, iga õppeaasta jaanuaris ja septembris v.a käesoleva paragrahvi lõike 2 punkti 2 korral.
 (4) Laste õppetoetus määratakse ühekordselt.</t>
        </r>
      </text>
    </comment>
    <comment ref="D24" authorId="1" shapeId="0">
      <text>
        <r>
          <rPr>
            <b/>
            <sz val="9"/>
            <color indexed="81"/>
            <rFont val="Tahoma"/>
            <family val="2"/>
            <charset val="186"/>
          </rPr>
          <t>Mari Kalma:</t>
        </r>
        <r>
          <rPr>
            <sz val="9"/>
            <color indexed="81"/>
            <rFont val="Tahoma"/>
            <family val="2"/>
            <charset val="186"/>
          </rPr>
          <t xml:space="preserve">
Erineb lasteaiati: 25-35 eur</t>
        </r>
      </text>
    </comment>
    <comment ref="E24" authorId="1" shapeId="0">
      <text>
        <r>
          <rPr>
            <b/>
            <sz val="9"/>
            <color indexed="81"/>
            <rFont val="Tahoma"/>
            <family val="2"/>
            <charset val="186"/>
          </rPr>
          <t>Mari Kalma:</t>
        </r>
        <r>
          <rPr>
            <sz val="9"/>
            <color indexed="81"/>
            <rFont val="Tahoma"/>
            <family val="2"/>
            <charset val="186"/>
          </rPr>
          <t xml:space="preserve">
erineb lasteaiati: 25-35 eur</t>
        </r>
      </text>
    </comment>
    <comment ref="G24" authorId="1" shapeId="0">
      <text>
        <r>
          <rPr>
            <b/>
            <sz val="9"/>
            <color indexed="81"/>
            <rFont val="Tahoma"/>
            <family val="2"/>
            <charset val="186"/>
          </rPr>
          <t>Mari Kalma:</t>
        </r>
        <r>
          <rPr>
            <sz val="9"/>
            <color indexed="81"/>
            <rFont val="Tahoma"/>
            <family val="2"/>
            <charset val="186"/>
          </rPr>
          <t xml:space="preserve">
 (1) Osalustasu maksmisest vabastatakse kolmas ja järgnev ühest perest samaaegselt valla lasteaias ja/või valla eelarvest rahastatavas eralasteasutuses käiv laps.</t>
        </r>
      </text>
    </comment>
    <comment ref="D25" authorId="1" shapeId="0">
      <text>
        <r>
          <rPr>
            <b/>
            <sz val="9"/>
            <color indexed="81"/>
            <rFont val="Tahoma"/>
            <family val="2"/>
            <charset val="186"/>
          </rPr>
          <t>Mari Kalma:</t>
        </r>
        <r>
          <rPr>
            <sz val="9"/>
            <color indexed="81"/>
            <rFont val="Tahoma"/>
            <family val="2"/>
            <charset val="186"/>
          </rPr>
          <t xml:space="preserve">
 (1) Osalustasu suurus ühe lasteasutuses käiva lapse kohta on 10 eurot kuus</t>
        </r>
      </text>
    </comment>
    <comment ref="E25" authorId="1" shapeId="0">
      <text>
        <r>
          <rPr>
            <b/>
            <sz val="9"/>
            <color indexed="81"/>
            <rFont val="Tahoma"/>
            <family val="2"/>
            <charset val="186"/>
          </rPr>
          <t>Mari Kalma:</t>
        </r>
        <r>
          <rPr>
            <sz val="9"/>
            <color indexed="81"/>
            <rFont val="Tahoma"/>
            <family val="2"/>
            <charset val="186"/>
          </rPr>
          <t xml:space="preserve">
 (2) Osalustasu ei tasuta juhul kui lapse ja vähemalt ühe vanema Eesti rahvastikuregistri järgne elukoht on Kanepi vald.</t>
        </r>
      </text>
    </comment>
    <comment ref="F25" authorId="1" shapeId="0">
      <text>
        <r>
          <rPr>
            <b/>
            <sz val="9"/>
            <color indexed="81"/>
            <rFont val="Tahoma"/>
            <family val="2"/>
            <charset val="186"/>
          </rPr>
          <t>Mari Kalma:</t>
        </r>
        <r>
          <rPr>
            <sz val="9"/>
            <color indexed="81"/>
            <rFont val="Tahoma"/>
            <family val="2"/>
            <charset val="186"/>
          </rPr>
          <t xml:space="preserve">
 (2) Osalustasu ei tasuta juhul kui lapse ja vähemalt ühe vanema Eesti rahvastikuregistri järgne elukoht on Kanepi vald.</t>
        </r>
      </text>
    </comment>
    <comment ref="K25" authorId="1" shapeId="0">
      <text>
        <r>
          <rPr>
            <b/>
            <sz val="9"/>
            <color indexed="81"/>
            <rFont val="Tahoma"/>
            <family val="2"/>
            <charset val="186"/>
          </rPr>
          <t>Mari Kalma:</t>
        </r>
        <r>
          <rPr>
            <sz val="9"/>
            <color indexed="81"/>
            <rFont val="Tahoma"/>
            <family val="2"/>
            <charset val="186"/>
          </rPr>
          <t xml:space="preserve">
Kompenseerida Kanepi valla kooleelsetes lasteasutustes käivate laste, kelle ja kelle vähemalt
ühe vanema alaline elukoht rahvastikuregistri andmetel on Kanepi vald, toidukulu maksumus,
vastavalt lasteasutuse direktori poolt kehtestatud toidukulu päevamaksumusele, kogu ulatuses
valla eelarvest.
http://kanepi.kovtp.ee/documents/17892831/0/Koolieelsete+lasteasutuste+toidukulu+kompen....pdf/aa0e7bc0-a4b8-40f7-a36c-fedf9b396a06</t>
        </r>
      </text>
    </comment>
    <comment ref="D26" authorId="1" shapeId="0">
      <text>
        <r>
          <rPr>
            <b/>
            <sz val="9"/>
            <color indexed="81"/>
            <rFont val="Tahoma"/>
            <family val="2"/>
            <charset val="186"/>
          </rPr>
          <t>Mari Kalma:</t>
        </r>
        <r>
          <rPr>
            <sz val="9"/>
            <color indexed="81"/>
            <rFont val="Tahoma"/>
            <family val="2"/>
            <charset val="186"/>
          </rPr>
          <t xml:space="preserve">
 3) 40 eurot, kui lapse ja tema vanemate rahvastikuregistrisse kantud elukoht pole Kastre vald.</t>
        </r>
      </text>
    </comment>
    <comment ref="E26" authorId="1" shapeId="0">
      <text>
        <r>
          <rPr>
            <b/>
            <sz val="9"/>
            <color indexed="81"/>
            <rFont val="Tahoma"/>
            <family val="2"/>
            <charset val="186"/>
          </rPr>
          <t>Mari Kalma:</t>
        </r>
        <r>
          <rPr>
            <sz val="9"/>
            <color indexed="81"/>
            <rFont val="Tahoma"/>
            <family val="2"/>
            <charset val="186"/>
          </rPr>
          <t xml:space="preserve">
 (1) Lasteasutuse osalustasu ühe lapse kohta kuus on:
 1) 20 eurot, kui lapse ja tema mõlema vanema või üksikvanema elukohana on Eesti rahvastikuregistrisse (edaspidi rahvastikuregister) kantud Kastre vald;
 2) 30 eurot, kui lapse ja tema ühe vanema elukohana on rahvastikuregistrisse kantud Kastre vald;</t>
        </r>
      </text>
    </comment>
    <comment ref="F26" authorId="1" shapeId="0">
      <text>
        <r>
          <rPr>
            <b/>
            <sz val="9"/>
            <color indexed="81"/>
            <rFont val="Tahoma"/>
            <family val="2"/>
            <charset val="186"/>
          </rPr>
          <t>Mari Kalma:</t>
        </r>
        <r>
          <rPr>
            <sz val="9"/>
            <color indexed="81"/>
            <rFont val="Tahoma"/>
            <family val="2"/>
            <charset val="186"/>
          </rPr>
          <t xml:space="preserve">
(1) Kui peres on kaks või enam last ja nad kasutavad lasteaiakohta Kastre valla lasteasutuses, siis peab lapsevanem maksma osalustasu:
 1) noorima lapse eest 100 %;
 2) vanuselt järgmise lapse eest 50%;</t>
        </r>
      </text>
    </comment>
    <comment ref="G26" authorId="1" shapeId="0">
      <text>
        <r>
          <rPr>
            <b/>
            <sz val="9"/>
            <color indexed="81"/>
            <rFont val="Tahoma"/>
            <family val="2"/>
            <charset val="186"/>
          </rPr>
          <t>Mari Kalma:</t>
        </r>
        <r>
          <rPr>
            <sz val="9"/>
            <color indexed="81"/>
            <rFont val="Tahoma"/>
            <family val="2"/>
            <charset val="186"/>
          </rPr>
          <t xml:space="preserve">
 (1) Kui peres on kaks või enam last ja nad kasutavad lasteaiakohta Kastre valla lasteasutuses, siis peab lapsevanem maksma osalustasu:
 1) noorima lapse eest 100 %;
 2) vanuselt järgmise lapse eest 50%;
 3) kolmanda ja järgneva/ järgnevate laste eest osalustasu maksma ei pea.</t>
        </r>
      </text>
    </comment>
    <comment ref="I26" authorId="1" shapeId="0">
      <text>
        <r>
          <rPr>
            <b/>
            <sz val="9"/>
            <color indexed="81"/>
            <rFont val="Tahoma"/>
            <family val="2"/>
            <charset val="186"/>
          </rPr>
          <t>Mari Kalma:</t>
        </r>
        <r>
          <rPr>
            <sz val="9"/>
            <color indexed="81"/>
            <rFont val="Tahoma"/>
            <family val="2"/>
            <charset val="186"/>
          </rPr>
          <t xml:space="preserve">
 (1) Koolieelse lasteasutuse kohamaksu ja toiduraha toetus:
 1) koolieelses lasteasutuses või lapsehoius käiva lapse kohamaksu ja toidutoetust määratakse kuni üheks õppeaastaks lapse toiduraha ja lapsevanema osalustasu osaliseks või täielikuks hüvitamiseks.</t>
        </r>
      </text>
    </comment>
    <comment ref="L26" authorId="1" shapeId="0">
      <text>
        <r>
          <rPr>
            <b/>
            <sz val="9"/>
            <color indexed="81"/>
            <rFont val="Tahoma"/>
            <family val="2"/>
            <charset val="186"/>
          </rPr>
          <t>Mari Kalma:</t>
        </r>
        <r>
          <rPr>
            <sz val="9"/>
            <color indexed="81"/>
            <rFont val="Tahoma"/>
            <family val="2"/>
            <charset val="186"/>
          </rPr>
          <t xml:space="preserve">
 (1) Koolieelse lasteasutuse kohamaksu ja toiduraha toetus:
 1) koolieelses lasteasutuses või lapsehoius käiva lapse kohamaksu ja toidutoetust määratakse kuni üheks õppeaastaks lapse toiduraha ja lapsevanema osalustasu osaliseks või täielikuks hüvitamiseks.</t>
        </r>
      </text>
    </comment>
    <comment ref="D27" authorId="1" shapeId="0">
      <text>
        <r>
          <rPr>
            <b/>
            <sz val="9"/>
            <color indexed="81"/>
            <rFont val="Tahoma"/>
            <family val="2"/>
            <charset val="186"/>
          </rPr>
          <t>Mari Kalma:</t>
        </r>
        <r>
          <rPr>
            <sz val="9"/>
            <color indexed="81"/>
            <rFont val="Tahoma"/>
            <family val="2"/>
            <charset val="186"/>
          </rPr>
          <t xml:space="preserve">
erineb lasteaiati: 25-28 eur
 (2) Vanemate poolt kaetava osa määrad kehtestatakse alljärgnevalt:
 1) Eidapere lasteaed Kukupai - 25 eurot;
 2) Valtu lasteaed Pesapuu -25 eurot;
 3) Järvakandi lasteaed Pesamuna - 25 eurot;
 4) Kehtna lasteaed Siller sõimerühm; Lelle ja Ingliste lahusrühmad -25 eurot;
 5) Kehtna lasteaed Siller aiarühm - 28 eurot.</t>
        </r>
      </text>
    </comment>
    <comment ref="L27" authorId="1" shapeId="0">
      <text>
        <r>
          <rPr>
            <b/>
            <sz val="9"/>
            <color indexed="81"/>
            <rFont val="Tahoma"/>
            <family val="2"/>
            <charset val="186"/>
          </rPr>
          <t>Mari Kalma:</t>
        </r>
        <r>
          <rPr>
            <sz val="9"/>
            <color indexed="81"/>
            <rFont val="Tahoma"/>
            <family val="2"/>
            <charset val="186"/>
          </rPr>
          <t xml:space="preserve">
§ 8.  Lasteaiatoidu toetus
 (1) Vormikohane avaldus (lisa 2) toetuse saamiseks tuleb esitada lasteaiale iga aasta 10. septembriks ja 10. jaanuariks. Toetust lasteaiatoidu kulude kompenseerimiseks otsustab vallavalitsus sotsiaalkomisjoni ettepanekul.
Lisa 2</t>
        </r>
      </text>
    </comment>
    <comment ref="D28" authorId="1" shapeId="0">
      <text>
        <r>
          <rPr>
            <b/>
            <sz val="9"/>
            <color indexed="81"/>
            <rFont val="Tahoma"/>
            <family val="2"/>
            <charset val="186"/>
          </rPr>
          <t>Mari Kalma:</t>
        </r>
        <r>
          <rPr>
            <sz val="9"/>
            <color indexed="81"/>
            <rFont val="Tahoma"/>
            <family val="2"/>
            <charset val="186"/>
          </rPr>
          <t xml:space="preserve">
 (4) Osalustasu määr lasteasutuses, kui lapse ja ühe vanema elukoht on Eesti rahvastikuregistri andmetel jooksva aasta 1.jaanuari seisuga Keila linn, on 95 eurot.
 (9) Teistest kohalikest omavalitsustest Keila linna munitsipaallasteasutustes käivate laste puhul rakendatakse osalustasu määra 95 eurot.</t>
        </r>
      </text>
    </comment>
    <comment ref="E28" authorId="1" shapeId="0">
      <text>
        <r>
          <rPr>
            <b/>
            <sz val="9"/>
            <color indexed="81"/>
            <rFont val="Tahoma"/>
            <family val="2"/>
            <charset val="186"/>
          </rPr>
          <t>Mari Kalma:</t>
        </r>
        <r>
          <rPr>
            <sz val="9"/>
            <color indexed="81"/>
            <rFont val="Tahoma"/>
            <family val="2"/>
            <charset val="186"/>
          </rPr>
          <t xml:space="preserve">
 (2) Osalustasu määr lasteasutuses, kui lapse, mõlema vanema või üksikvanema, hooldaja või eestkostja elukoht on Eesti rahvastikuregistri andmetel jooksva aasta 1.jaanuari seisuga Keila linn, on 70 eurot.</t>
        </r>
      </text>
    </comment>
    <comment ref="F28" authorId="1" shapeId="0">
      <text>
        <r>
          <rPr>
            <b/>
            <sz val="9"/>
            <color indexed="81"/>
            <rFont val="Tahoma"/>
            <family val="2"/>
            <charset val="186"/>
          </rPr>
          <t>Mari Kalma:</t>
        </r>
        <r>
          <rPr>
            <sz val="9"/>
            <color indexed="81"/>
            <rFont val="Tahoma"/>
            <family val="2"/>
            <charset val="186"/>
          </rPr>
          <t xml:space="preserve">
 (3) Diferentseeritud osalustasu määrad, kui lapse, mõlema vanema või üksikvanema, hooldaja või eestkostja elukoht on Eesti rahvastikuregistri andmetel jooksva aasta 1.jaanuari seisuga Keila linn, on:
 1) iga teise samaaegselt lasteasutuses käiva lapse kohta 50 eurot; </t>
        </r>
      </text>
    </comment>
    <comment ref="G28" authorId="1" shapeId="0">
      <text>
        <r>
          <rPr>
            <b/>
            <sz val="9"/>
            <color indexed="81"/>
            <rFont val="Tahoma"/>
            <family val="2"/>
            <charset val="186"/>
          </rPr>
          <t>Mari Kalma:</t>
        </r>
        <r>
          <rPr>
            <sz val="9"/>
            <color indexed="81"/>
            <rFont val="Tahoma"/>
            <family val="2"/>
            <charset val="186"/>
          </rPr>
          <t xml:space="preserve">
 2) samaaegselt lasteasutuses käivate mitmikute või iga kolmanda ja enama samaaegselt lasteasutuses käiva lapse kohta 17 eurot.</t>
        </r>
      </text>
    </comment>
    <comment ref="J28" authorId="1" shapeId="0">
      <text>
        <r>
          <rPr>
            <b/>
            <sz val="9"/>
            <color indexed="81"/>
            <rFont val="Tahoma"/>
            <family val="2"/>
            <charset val="186"/>
          </rPr>
          <t>Mari Kalma:</t>
        </r>
        <r>
          <rPr>
            <sz val="9"/>
            <color indexed="81"/>
            <rFont val="Tahoma"/>
            <family val="2"/>
            <charset val="186"/>
          </rPr>
          <t xml:space="preserve">
 (4) Osaajakoha kasutamisel tasub lapsevanem proportsionaalselt lapse lasteasutuses käidud päevade eest lähtuvalt § 2 lõikes 2 ja 3 ning lõikes 4 ja 5 kehtestatud määrast.</t>
        </r>
      </text>
    </comment>
    <comment ref="L28" authorId="1" shapeId="0">
      <text>
        <r>
          <rPr>
            <b/>
            <sz val="9"/>
            <color indexed="81"/>
            <rFont val="Tahoma"/>
            <family val="2"/>
            <charset val="186"/>
          </rPr>
          <t>Mari Kalma:</t>
        </r>
        <r>
          <rPr>
            <sz val="9"/>
            <color indexed="81"/>
            <rFont val="Tahoma"/>
            <family val="2"/>
            <charset val="186"/>
          </rPr>
          <t xml:space="preserve">
§ 20.  Toitlustustoetus
 (1) Toetust makstakse koolieelses lasteasutuses käiva või põhikoolis või gümnaasiumis või põhikooli baasil kutseõppeasutuses õppiva lapse lasteaiatoidu või koolieine kulude hüvitamiseks.</t>
        </r>
      </text>
    </comment>
    <comment ref="D29" authorId="1" shapeId="0">
      <text>
        <r>
          <rPr>
            <b/>
            <sz val="9"/>
            <color indexed="81"/>
            <rFont val="Tahoma"/>
            <family val="2"/>
            <charset val="186"/>
          </rPr>
          <t>Mari Kalma:</t>
        </r>
        <r>
          <rPr>
            <sz val="9"/>
            <color indexed="81"/>
            <rFont val="Tahoma"/>
            <family val="2"/>
            <charset val="186"/>
          </rPr>
          <t xml:space="preserve">
 (1) Kehtestada lapsevanemate poolt kaetava osa määraks lasteasutuses lapse kohta 15 (viisteist) eurot kuus.</t>
        </r>
      </text>
    </comment>
    <comment ref="G29" authorId="1" shapeId="0">
      <text>
        <r>
          <rPr>
            <b/>
            <sz val="9"/>
            <color indexed="81"/>
            <rFont val="Tahoma"/>
            <family val="2"/>
            <charset val="186"/>
          </rPr>
          <t>Mari Kalma:</t>
        </r>
        <r>
          <rPr>
            <sz val="9"/>
            <color indexed="81"/>
            <rFont val="Tahoma"/>
            <family val="2"/>
            <charset val="186"/>
          </rPr>
          <t xml:space="preserve">
 (2) Kolmas ja iga järgnev lasteaias käiv laps on tasust vabastatud. Soodustust rakendatakse juhul kui vanemate ja laste elukohad Eesti rahvastikuregistri andmetel on Kihnu vallas.</t>
        </r>
      </text>
    </comment>
    <comment ref="D30" authorId="1" shapeId="0">
      <text>
        <r>
          <rPr>
            <b/>
            <sz val="9"/>
            <color indexed="81"/>
            <rFont val="Tahoma"/>
            <family val="2"/>
            <charset val="186"/>
          </rPr>
          <t>Mari Kalma:</t>
        </r>
        <r>
          <rPr>
            <sz val="9"/>
            <color indexed="81"/>
            <rFont val="Tahoma"/>
            <family val="2"/>
            <charset val="186"/>
          </rPr>
          <t xml:space="preserve">
 (1) Osalustasu suurus lasteasutuses on ühe lapse kohta summa, mis moodustab 20% Eesti Vabariigi Valitsuse kehtestatud palga alammäärast kuus.</t>
        </r>
      </text>
    </comment>
    <comment ref="E30" authorId="1" shapeId="0">
      <text>
        <r>
          <rPr>
            <b/>
            <sz val="9"/>
            <color indexed="81"/>
            <rFont val="Tahoma"/>
            <family val="2"/>
            <charset val="186"/>
          </rPr>
          <t>Mari Kalma:</t>
        </r>
        <r>
          <rPr>
            <sz val="9"/>
            <color indexed="81"/>
            <rFont val="Tahoma"/>
            <family val="2"/>
            <charset val="186"/>
          </rPr>
          <t xml:space="preserve">
 (1) Osalustasu soodustused lasteasutuses, juhul kui lapse ja mõlema vanema elukoht on eelmise kalendriaasta 31. detsembri seisuga Eesti rahvastikuregistri andmetel Kiili vald, on järgnevad:
 1) 75% lapsevanema poolt tasutavast osalustasust kuus ehk lapsevanem tasub kohatasu lapse eest 15% Vabariigi Valitsuse poolt kehtestatud palga alammäärast;</t>
        </r>
      </text>
    </comment>
    <comment ref="F30" authorId="1" shapeId="0">
      <text>
        <r>
          <rPr>
            <b/>
            <sz val="9"/>
            <color indexed="81"/>
            <rFont val="Tahoma"/>
            <family val="2"/>
            <charset val="186"/>
          </rPr>
          <t>Mari Kalma:</t>
        </r>
        <r>
          <rPr>
            <sz val="9"/>
            <color indexed="81"/>
            <rFont val="Tahoma"/>
            <family val="2"/>
            <charset val="186"/>
          </rPr>
          <t xml:space="preserve">
 2) kui ühest perekonnast käib lasteasutuses üheaegselt kaks või enam last, siis teise ja enama lapse eest on soodustus 50% osalustasust kuus ehk 10% Vabariigi Valitsuse poolt kehtestatud palga alammäärast.</t>
        </r>
      </text>
    </comment>
    <comment ref="J30" authorId="1" shapeId="0">
      <text>
        <r>
          <rPr>
            <b/>
            <sz val="9"/>
            <color indexed="81"/>
            <rFont val="Tahoma"/>
            <family val="2"/>
            <charset val="186"/>
          </rPr>
          <t>Mari Kalma:</t>
        </r>
        <r>
          <rPr>
            <sz val="9"/>
            <color indexed="81"/>
            <rFont val="Tahoma"/>
            <family val="2"/>
            <charset val="186"/>
          </rPr>
          <t xml:space="preserve">
 (2) Juhul, kui lapsele on Kiili Lasteaias eraldatud vastavalt koolieelse lasteasutuse seaduse § 19 lg 3 osaajaline koht, siis on tasu suurus proportsionaalne eraldatud osaaja mahuga.</t>
        </r>
      </text>
    </comment>
    <comment ref="D31" authorId="1" shapeId="0">
      <text>
        <r>
          <rPr>
            <b/>
            <sz val="9"/>
            <color indexed="81"/>
            <rFont val="Tahoma"/>
            <family val="2"/>
            <charset val="186"/>
          </rPr>
          <t>Mari Kalma:</t>
        </r>
        <r>
          <rPr>
            <sz val="9"/>
            <color indexed="81"/>
            <rFont val="Tahoma"/>
            <family val="2"/>
            <charset val="186"/>
          </rPr>
          <t xml:space="preserve">
 (1) Kohatasu lasteaias käiva lapse eest ühes kuus moodustab 10% Vabariigi Valitsuse kehtestatud palga alammäärast.</t>
        </r>
      </text>
    </comment>
    <comment ref="F31" authorId="1" shapeId="0">
      <text>
        <r>
          <rPr>
            <b/>
            <sz val="9"/>
            <color indexed="81"/>
            <rFont val="Tahoma"/>
            <family val="2"/>
            <charset val="186"/>
          </rPr>
          <t>Mari Kalma:</t>
        </r>
        <r>
          <rPr>
            <sz val="9"/>
            <color indexed="81"/>
            <rFont val="Tahoma"/>
            <family val="2"/>
            <charset val="186"/>
          </rPr>
          <t xml:space="preserve">
 (2) Kui ühest perest on Kohila valla lasteaias (lasteaedades) korraga mitu last, siis sama pere teisele ja igale järgmisele lapsele moodustab kohatasu ühes kuus 8% Vabariigi Valitsuse kehtestatud palga alammäärast.</t>
        </r>
      </text>
    </comment>
    <comment ref="I31" authorId="1" shapeId="0">
      <text>
        <r>
          <rPr>
            <b/>
            <sz val="9"/>
            <color indexed="81"/>
            <rFont val="Tahoma"/>
            <family val="2"/>
            <charset val="186"/>
          </rPr>
          <t>Mari Kalma:</t>
        </r>
        <r>
          <rPr>
            <sz val="9"/>
            <color indexed="81"/>
            <rFont val="Tahoma"/>
            <family val="2"/>
            <charset val="186"/>
          </rPr>
          <t xml:space="preserve">
§ 5.  Toiduraha ja kohatasu toetus
 (1) Toiduraha ja kohatasu toetust makstakse lasteaia toiduraha ja kohatasu ning koolilõuna osaliseks või täielikuks kompenseerimiseks.</t>
        </r>
      </text>
    </comment>
    <comment ref="J31" authorId="1" shapeId="0">
      <text>
        <r>
          <rPr>
            <b/>
            <sz val="9"/>
            <color indexed="81"/>
            <rFont val="Tahoma"/>
            <family val="2"/>
            <charset val="186"/>
          </rPr>
          <t>Mari Kalma:</t>
        </r>
        <r>
          <rPr>
            <sz val="9"/>
            <color indexed="81"/>
            <rFont val="Tahoma"/>
            <family val="2"/>
            <charset val="186"/>
          </rPr>
          <t xml:space="preserve">
 (3) Täiskoha puudumisel moodustab kohatasu osaajalise kohaga lasteaias käiva lapse eest ühes kuus 7% Vabariigi Valitsuse kehtestatud palga alammäärast.</t>
        </r>
      </text>
    </comment>
    <comment ref="L31" authorId="1" shapeId="0">
      <text>
        <r>
          <rPr>
            <b/>
            <sz val="9"/>
            <color indexed="81"/>
            <rFont val="Tahoma"/>
            <family val="2"/>
            <charset val="186"/>
          </rPr>
          <t>Mari Kalma:</t>
        </r>
        <r>
          <rPr>
            <sz val="9"/>
            <color indexed="81"/>
            <rFont val="Tahoma"/>
            <family val="2"/>
            <charset val="186"/>
          </rPr>
          <t xml:space="preserve">
§ 5.  Toiduraha ja kohatasu toetus
 (1) Toiduraha ja kohatasu toetust makstakse lasteaia toiduraha ja kohatasu ning koolilõuna osaliseks või täielikuks kompenseerimiseks.</t>
        </r>
      </text>
    </comment>
    <comment ref="D32" authorId="1" shapeId="0">
      <text>
        <r>
          <rPr>
            <b/>
            <sz val="9"/>
            <color indexed="81"/>
            <rFont val="Tahoma"/>
            <family val="2"/>
            <charset val="186"/>
          </rPr>
          <t>Mari Kalma:</t>
        </r>
        <r>
          <rPr>
            <sz val="9"/>
            <color indexed="81"/>
            <rFont val="Tahoma"/>
            <family val="2"/>
            <charset val="186"/>
          </rPr>
          <t xml:space="preserve">
 (1) Käesoleva korra alusel vanemate poolt tasumisele kuuluva osalustasu määr ühe lapse kohta kuus on 5% Vabariigi Valitsuse poolt kehtestatud töötasu alammäärast.</t>
        </r>
      </text>
    </comment>
    <comment ref="I32" authorId="1" shapeId="0">
      <text>
        <r>
          <rPr>
            <b/>
            <sz val="9"/>
            <color indexed="81"/>
            <rFont val="Tahoma"/>
            <family val="2"/>
            <charset val="186"/>
          </rPr>
          <t>Mari Kalma:</t>
        </r>
        <r>
          <rPr>
            <sz val="9"/>
            <color indexed="81"/>
            <rFont val="Tahoma"/>
            <family val="2"/>
            <charset val="186"/>
          </rPr>
          <t xml:space="preserve">
 (1) Lasteaia direktoril on õigus vanema avalduse alusel ja hoolekogu ettepanekul ning võttes aluseks perekonna majandusliku olukorra, vabastada oma käskkirjaga osalustasu maksmisest 50%-100% ulatuses vähekindlustatud pere vanemad, kelle lasteaias käiv laps on puudega ning on kantud Eesti rahvastikuregistrisse Kohtla-Järve linna elanikuna.
 (2) Lasteaia direktoril on õigus vanema avalduse alusel ja hoolekogu ettepanekul ning võttes aluseks perekonna majandusliku olukorra, vabastada oma käskkirjaga osalustasu maksmisest 50% ulatuses paljulapselise (peres 4 või rohkem last) vähekindlustatud pere vanemad, kelle lasteaias käiv laps on kantud Eesti rahvastikuregistrisse Kohtla-Järve linna elanikuna.</t>
        </r>
      </text>
    </comment>
    <comment ref="L32" authorId="1" shapeId="0">
      <text>
        <r>
          <rPr>
            <b/>
            <sz val="9"/>
            <color indexed="81"/>
            <rFont val="Tahoma"/>
            <family val="2"/>
            <charset val="186"/>
          </rPr>
          <t>Mari Kalma:</t>
        </r>
        <r>
          <rPr>
            <sz val="9"/>
            <color indexed="81"/>
            <rFont val="Tahoma"/>
            <family val="2"/>
            <charset val="186"/>
          </rPr>
          <t xml:space="preserve">
 (2) Toetused linna vähekindlustatud perede laste toimetuleku leevendamiseks:
 1) koolieelsete lasteasutuste toitlustuskulude kuni 50% hüvitamine, kuid mitte rohkem kui 16 eurot kuus ühe lapse kohta;</t>
        </r>
      </text>
    </comment>
    <comment ref="D33" authorId="1" shapeId="0">
      <text>
        <r>
          <rPr>
            <b/>
            <sz val="9"/>
            <color indexed="81"/>
            <rFont val="Tahoma"/>
            <family val="2"/>
            <charset val="186"/>
          </rPr>
          <t>Mari Kalma:</t>
        </r>
        <r>
          <rPr>
            <sz val="9"/>
            <color indexed="81"/>
            <rFont val="Tahoma"/>
            <family val="2"/>
            <charset val="186"/>
          </rPr>
          <t xml:space="preserve">
  Kohatasu lasteasutuses on 40 eurot kuus.</t>
        </r>
      </text>
    </comment>
    <comment ref="I33" authorId="1" shapeId="0">
      <text>
        <r>
          <rPr>
            <b/>
            <sz val="9"/>
            <color indexed="81"/>
            <rFont val="Tahoma"/>
            <family val="2"/>
            <charset val="186"/>
          </rPr>
          <t>Mari Kalma:</t>
        </r>
        <r>
          <rPr>
            <sz val="9"/>
            <color indexed="81"/>
            <rFont val="Tahoma"/>
            <family val="2"/>
            <charset val="186"/>
          </rPr>
          <t xml:space="preserve">
§ 8.  Lasteaia toidu- ja kohamaksutoetus
 (1) Lasteaia toidu- ja kohamaksutoetust võivad taotleda Kose vallas elavad vähekindlustatud isikud.
 (5) Kompenseeritakse 100 protsenti tasumisele kuuluvast summast.</t>
        </r>
      </text>
    </comment>
    <comment ref="K33" authorId="1" shapeId="0">
      <text>
        <r>
          <rPr>
            <b/>
            <sz val="9"/>
            <color indexed="81"/>
            <rFont val="Tahoma"/>
            <family val="2"/>
            <charset val="186"/>
          </rPr>
          <t>Mari Kalma:</t>
        </r>
        <r>
          <rPr>
            <sz val="9"/>
            <color indexed="81"/>
            <rFont val="Tahoma"/>
            <family val="2"/>
            <charset val="186"/>
          </rPr>
          <t xml:space="preserve">
 (1) Perekond, kus kasvab 3 või enam koolis või lasteaias käivat last on vabastatud lasteaia toiduraha tasumisest eeldusel, et mõlemad lapsevanemad ja lapsed on Kose valla elanikud.</t>
        </r>
      </text>
    </comment>
    <comment ref="L33" authorId="1" shapeId="0">
      <text>
        <r>
          <rPr>
            <b/>
            <sz val="9"/>
            <color indexed="81"/>
            <rFont val="Tahoma"/>
            <family val="2"/>
            <charset val="186"/>
          </rPr>
          <t>Mari Kalma:</t>
        </r>
        <r>
          <rPr>
            <sz val="9"/>
            <color indexed="81"/>
            <rFont val="Tahoma"/>
            <family val="2"/>
            <charset val="186"/>
          </rPr>
          <t xml:space="preserve">
§ 8.  Lasteaia toidu- ja kohamaksutoetus
 (1) Lasteaia toidu- ja kohamaksutoetust võivad taotleda Kose vallas elavad vähekindlustatud isikud.
 (5) Kompenseeritakse 100 protsenti tasumisele kuuluvast summast.
</t>
        </r>
      </text>
    </comment>
    <comment ref="D34" authorId="1" shapeId="0">
      <text>
        <r>
          <rPr>
            <b/>
            <sz val="9"/>
            <color indexed="81"/>
            <rFont val="Tahoma"/>
            <family val="2"/>
            <charset val="186"/>
          </rPr>
          <t>Mari Kalma:</t>
        </r>
        <r>
          <rPr>
            <sz val="9"/>
            <color indexed="81"/>
            <rFont val="Tahoma"/>
            <family val="2"/>
            <charset val="186"/>
          </rPr>
          <t xml:space="preserve">
 (1) Osalustasu suurus ühe lapse kohta kuus on 33 eurot, millest kohatasu on 22 eurot ja õppetasu on 11 eurot.</t>
        </r>
      </text>
    </comment>
    <comment ref="F34" authorId="1" shapeId="0">
      <text>
        <r>
          <rPr>
            <b/>
            <sz val="9"/>
            <color indexed="81"/>
            <rFont val="Tahoma"/>
            <family val="2"/>
            <charset val="186"/>
          </rPr>
          <t>Mari Kalma:</t>
        </r>
        <r>
          <rPr>
            <sz val="9"/>
            <color indexed="81"/>
            <rFont val="Tahoma"/>
            <family val="2"/>
            <charset val="186"/>
          </rPr>
          <t xml:space="preserve">
 (2) Kui lapsed ja vähemalt üks vanematest on kantud rahvastikuregistrisse Kuusalu valla elanikuna ning perest käib korraga valla lasteaias enam kui üks laps, siis nõutakse perelt kohatasu vaid ühe lapse, õppetasu aga kõikide lasteaias käivate laste eest.</t>
        </r>
      </text>
    </comment>
    <comment ref="I34" authorId="1" shapeId="0">
      <text>
        <r>
          <rPr>
            <b/>
            <sz val="9"/>
            <color indexed="81"/>
            <rFont val="Tahoma"/>
            <family val="2"/>
            <charset val="186"/>
          </rPr>
          <t>Mari Kalma:</t>
        </r>
        <r>
          <rPr>
            <sz val="9"/>
            <color indexed="81"/>
            <rFont val="Tahoma"/>
            <family val="2"/>
            <charset val="186"/>
          </rPr>
          <t xml:space="preserve">
 (1) Osalustasu toetus on ette nähtud riskigruppi kuuluva pere lastele Kuusalu valla ja Loksa linna koolieelse lasteasutuse, huvihariduse, huvitegevuse ning õpilaskodu omaosaluse hüvitamiseks.</t>
        </r>
      </text>
    </comment>
    <comment ref="L34" authorId="1" shapeId="0">
      <text>
        <r>
          <rPr>
            <b/>
            <sz val="9"/>
            <color indexed="81"/>
            <rFont val="Tahoma"/>
            <family val="2"/>
            <charset val="186"/>
          </rPr>
          <t>Mari Kalma:</t>
        </r>
        <r>
          <rPr>
            <sz val="9"/>
            <color indexed="81"/>
            <rFont val="Tahoma"/>
            <family val="2"/>
            <charset val="186"/>
          </rPr>
          <t xml:space="preserve">
 (2) Toidutoetust makstakse:
 1) riskigrupi perede lastele, kes käivad koolieelses lasteasutuses;</t>
        </r>
      </text>
    </comment>
    <comment ref="D35" authorId="1" shapeId="0">
      <text>
        <r>
          <rPr>
            <b/>
            <sz val="9"/>
            <color indexed="81"/>
            <rFont val="Tahoma"/>
            <family val="2"/>
            <charset val="186"/>
          </rPr>
          <t>Mari Kalma:</t>
        </r>
        <r>
          <rPr>
            <sz val="9"/>
            <color indexed="81"/>
            <rFont val="Tahoma"/>
            <family val="2"/>
            <charset val="186"/>
          </rPr>
          <t xml:space="preserve">
 (2) Lasteaia kohamaks on 28 € kuus, millest 5 € on õppevahendite kulude (edaspidi õppevahendite kulu) katteks ja 23 € on lasteaia majandamiskulude, personali töötasu ja sotsiaalmaksu (edaspidi osalustasu) katteks.</t>
        </r>
      </text>
    </comment>
    <comment ref="I35" authorId="1" shapeId="0">
      <text>
        <r>
          <rPr>
            <b/>
            <sz val="9"/>
            <color indexed="81"/>
            <rFont val="Tahoma"/>
            <family val="2"/>
            <charset val="186"/>
          </rPr>
          <t>Mari Kalma:</t>
        </r>
        <r>
          <rPr>
            <sz val="9"/>
            <color indexed="81"/>
            <rFont val="Tahoma"/>
            <family val="2"/>
            <charset val="186"/>
          </rPr>
          <t xml:space="preserve">
 (1) Kohamaksu toetus on Loksa Lasteaias Õnnetriinu koha kasutamisel lapsevanema poolt kaetava osa hüvitis, mida makstakse tingimusel, et vähemalt üks vanematest on Loksa linna elanik vähemalt 6 kuud vahetult enne toetuse taotlemist.
 (11) Kohamaksu toetus määratakse juhul, kui taotleja leibkonna netosissetulek pereliikme kohta on väiksem kui 50% töötasu alammäärast kuus.
[RT IV, 06.12.2018, 4 - jõust. 01.01.2019]
 (4) Toetuse määr on kuni 100 % kohamaksust. Kohamaksu toetus määratakse kohamaksu toetuse taotluse esitamisele järgnevast kalendrikuust.</t>
        </r>
      </text>
    </comment>
    <comment ref="L35" authorId="1" shapeId="0">
      <text>
        <r>
          <rPr>
            <b/>
            <sz val="9"/>
            <color indexed="81"/>
            <rFont val="Tahoma"/>
            <family val="2"/>
            <charset val="186"/>
          </rPr>
          <t>Mari Kalma:</t>
        </r>
        <r>
          <rPr>
            <sz val="9"/>
            <color indexed="81"/>
            <rFont val="Tahoma"/>
            <family val="2"/>
            <charset val="186"/>
          </rPr>
          <t xml:space="preserve">
 (1) Toidutoetust makstakse vähekindlustatud lapsevanemale, kelle laps käib Loksa Lasteaias Õnnetriinu, tingimusel, et vähemalt üks vanematest on Loksa linna elanik vähemalt 6 kuud vahetult enne toetuse taotlemist.
 (2) Toidutoetus määratakse juhul, kui netosissetulek pereliikme kohta on väiksem kui 50% töötasu alammäärast kuus.
 (5) Toetuse määr on kuni 100% tegelikust kulust. Toidutoetus määratakse toidutoetuse taotluse esitamisele järgnevast kalendrikuust..</t>
        </r>
      </text>
    </comment>
    <comment ref="D36" authorId="1" shapeId="0">
      <text>
        <r>
          <rPr>
            <b/>
            <sz val="9"/>
            <color indexed="81"/>
            <rFont val="Tahoma"/>
            <family val="2"/>
            <charset val="186"/>
          </rPr>
          <t>Mari Kalma:</t>
        </r>
        <r>
          <rPr>
            <sz val="9"/>
            <color indexed="81"/>
            <rFont val="Tahoma"/>
            <family val="2"/>
            <charset val="186"/>
          </rPr>
          <t xml:space="preserve">
  Kehtestada Lohkva Lasteaias, Luunja Lasteaias Midrimaa ja Kavastu Algkool-Lasteaias lastevanemate osalustasuks 6% Vabariigi Valitsuse poolt kehtestatud miinimumpalgast kuus ühe lapse kohta.</t>
        </r>
      </text>
    </comment>
    <comment ref="D37" authorId="1" shapeId="0">
      <text>
        <r>
          <rPr>
            <b/>
            <sz val="9"/>
            <color indexed="81"/>
            <rFont val="Tahoma"/>
            <family val="2"/>
            <charset val="186"/>
          </rPr>
          <t>Mari Kalma:</t>
        </r>
        <r>
          <rPr>
            <sz val="9"/>
            <color indexed="81"/>
            <rFont val="Tahoma"/>
            <family val="2"/>
            <charset val="186"/>
          </rPr>
          <t xml:space="preserve">
 (1) Osalustasu ülemmäär on 65 eurot lapse kohta kuus.</t>
        </r>
      </text>
    </comment>
    <comment ref="F37" authorId="1" shapeId="0">
      <text>
        <r>
          <rPr>
            <b/>
            <sz val="9"/>
            <color indexed="81"/>
            <rFont val="Tahoma"/>
            <family val="2"/>
            <charset val="186"/>
          </rPr>
          <t>Mari Kalma:</t>
        </r>
        <r>
          <rPr>
            <sz val="9"/>
            <color indexed="81"/>
            <rFont val="Tahoma"/>
            <family val="2"/>
            <charset val="186"/>
          </rPr>
          <t xml:space="preserve">
 (2) Kui perest käib lasteaias samaaegselt kaks või enam last, tasub lapsevanem osalustasu esimese lapse eest 100%, teise lapse eest 50% kehtestatud ülemmäärast ja kolmanda ning järgnevate laste eest osalustasu ei arvestata.</t>
        </r>
      </text>
    </comment>
    <comment ref="G37" authorId="1" shapeId="0">
      <text>
        <r>
          <rPr>
            <b/>
            <sz val="9"/>
            <color indexed="81"/>
            <rFont val="Tahoma"/>
            <family val="2"/>
            <charset val="186"/>
          </rPr>
          <t>Mari Kalma:</t>
        </r>
        <r>
          <rPr>
            <sz val="9"/>
            <color indexed="81"/>
            <rFont val="Tahoma"/>
            <family val="2"/>
            <charset val="186"/>
          </rPr>
          <t xml:space="preserve">
 (2) Kui perest käib lasteaias samaaegselt kaks või enam last, tasub lapsevanem osalustasu esimese lapse eest 100%, teise lapse eest 50% kehtestatud ülemmäärast ja kolmanda ning järgnevate laste eest osalustasu ei arvestata.</t>
        </r>
      </text>
    </comment>
    <comment ref="I37" authorId="1" shapeId="0">
      <text>
        <r>
          <rPr>
            <b/>
            <sz val="9"/>
            <color indexed="81"/>
            <rFont val="Tahoma"/>
            <family val="2"/>
            <charset val="186"/>
          </rPr>
          <t>Mari Kalma:</t>
        </r>
        <r>
          <rPr>
            <sz val="9"/>
            <color indexed="81"/>
            <rFont val="Tahoma"/>
            <family val="2"/>
            <charset val="186"/>
          </rPr>
          <t xml:space="preserve">
 (1) Toetust lasteaia osalustasu ning lasteaia- ja koolitoidu kompenseerimiseks määratakse jooksva aasta või õppeaasta lõpuni.</t>
        </r>
      </text>
    </comment>
    <comment ref="K37" authorId="1" shapeId="0">
      <text>
        <r>
          <rPr>
            <b/>
            <sz val="9"/>
            <color indexed="81"/>
            <rFont val="Tahoma"/>
            <family val="2"/>
            <charset val="186"/>
          </rPr>
          <t>Mari Kalma:</t>
        </r>
        <r>
          <rPr>
            <sz val="9"/>
            <color indexed="81"/>
            <rFont val="Tahoma"/>
            <family val="2"/>
            <charset val="186"/>
          </rPr>
          <t xml:space="preserve">
 (1) Valla eelarves nähakse ette sihtotstarbelised vahendid lasteaia laste toidukulu päevamaksumuse katmiseks ja lapse toidukulu tasumisest vabastamiseks.
 (3) Vallavalitsuse kehtestatud piirmäära ulatuses kaetakse toidukulu lasteaia lapsel, kui tema ja vähemalt ühe vanema elukohana on Eesti rahvastikuregistrisse kantud Lääne-Harju vald. Lapse rahvastikuregistrijärgset aadressi kontrollib lasteaia direktor Eesti hariduse infosüsteemis üks kord kuus.
 (4) Kui lasteaia direktori kinnitatud lapse toidukulu päevamaksumus on suurem Lääne-Harju Vallavalitsuse kehtestatud piirmäärast, siis katab toidukulu päevamaksumuse vahe lapsevanem igakuise arve alusel arvestuskuule järgneval kuul.</t>
        </r>
      </text>
    </comment>
    <comment ref="D38" authorId="1" shapeId="0">
      <text>
        <r>
          <rPr>
            <b/>
            <sz val="9"/>
            <color indexed="81"/>
            <rFont val="Tahoma"/>
            <family val="2"/>
            <charset val="186"/>
          </rPr>
          <t>Mari Kalma:</t>
        </r>
        <r>
          <rPr>
            <sz val="9"/>
            <color indexed="81"/>
            <rFont val="Tahoma"/>
            <family val="2"/>
            <charset val="186"/>
          </rPr>
          <t xml:space="preserve">
  Osalustasu määr on ühe lapse kohta summa, mis moodustab 7 % Eesti Vabariigi Valitsuse kehtestatud palga alammäärast kuus.</t>
        </r>
      </text>
    </comment>
    <comment ref="E38" authorId="1" shapeId="0">
      <text>
        <r>
          <rPr>
            <b/>
            <sz val="9"/>
            <color indexed="81"/>
            <rFont val="Tahoma"/>
            <family val="2"/>
            <charset val="186"/>
          </rPr>
          <t>Mari Kalma:</t>
        </r>
        <r>
          <rPr>
            <sz val="9"/>
            <color indexed="81"/>
            <rFont val="Tahoma"/>
            <family val="2"/>
            <charset val="186"/>
          </rPr>
          <t xml:space="preserve">
 (1) Kui lapse ja vähemalt ühe tema vanema elukoht on Lääne-Nigula vallas siis kehtib alljärgnev soodusosalustasu:
 1) 5% palga alammäärast kuus, kui lasteaias käib üks laps;</t>
        </r>
      </text>
    </comment>
    <comment ref="F38" authorId="1" shapeId="0">
      <text>
        <r>
          <rPr>
            <b/>
            <sz val="9"/>
            <color indexed="81"/>
            <rFont val="Tahoma"/>
            <family val="2"/>
            <charset val="186"/>
          </rPr>
          <t>Mari Kalma:</t>
        </r>
        <r>
          <rPr>
            <sz val="9"/>
            <color indexed="81"/>
            <rFont val="Tahoma"/>
            <family val="2"/>
            <charset val="186"/>
          </rPr>
          <t xml:space="preserve">
2) kui ühest perekonnast käib lasteaias 2 last, siis teise lapse eest makstakse 3,5 % palga alammäärast kuus;</t>
        </r>
      </text>
    </comment>
    <comment ref="G38" authorId="1" shapeId="0">
      <text>
        <r>
          <rPr>
            <b/>
            <sz val="9"/>
            <color indexed="81"/>
            <rFont val="Tahoma"/>
            <family val="2"/>
            <charset val="186"/>
          </rPr>
          <t>Mari Kalma:</t>
        </r>
        <r>
          <rPr>
            <sz val="9"/>
            <color indexed="81"/>
            <rFont val="Tahoma"/>
            <family val="2"/>
            <charset val="186"/>
          </rPr>
          <t xml:space="preserve">
 3) kui ühest perekonnast käib lasteaias kolm või enam alaealist last, siis kolmas ja iga järgnev laps on osalustasust vabastatud.</t>
        </r>
      </text>
    </comment>
    <comment ref="K38" authorId="1" shapeId="0">
      <text>
        <r>
          <rPr>
            <b/>
            <sz val="9"/>
            <color indexed="81"/>
            <rFont val="Tahoma"/>
            <family val="2"/>
            <charset val="186"/>
          </rPr>
          <t>Mari Kalma:</t>
        </r>
        <r>
          <rPr>
            <sz val="9"/>
            <color indexed="81"/>
            <rFont val="Tahoma"/>
            <family val="2"/>
            <charset val="186"/>
          </rPr>
          <t xml:space="preserve">
 (1) Vallaeelarves nähakse ette vahendid lasteasutustes käivate laste toidukulu päevamaksumuse katmiseks ja lapse toidukulu tasumisest vabastamiseks.
 (3) Piirmäära ulatuses kaetakse toidukulu lasteasutuses käivallapsel, kelle elukohana on Eesti rahvastikuregistrisse (edaspidi rahvastikuregister) kantud Lääne-Nigula vald.
 (5) Kui lasteasutuse direktori kinnitatud lapse toidukulu päevamaksumus on suurem kui vallavalitsuse kehtestatud piirmäär, siis katab vahe lapsevanem igakuise arve alusel, mis esitatakse arvestuskuule järgneval kuul.</t>
        </r>
      </text>
    </comment>
    <comment ref="D39" authorId="1" shapeId="0">
      <text>
        <r>
          <rPr>
            <b/>
            <sz val="9"/>
            <color indexed="81"/>
            <rFont val="Tahoma"/>
            <family val="2"/>
            <charset val="186"/>
          </rPr>
          <t>Mari Kalma:</t>
        </r>
        <r>
          <rPr>
            <sz val="9"/>
            <color indexed="81"/>
            <rFont val="Tahoma"/>
            <family val="2"/>
            <charset val="186"/>
          </rPr>
          <t xml:space="preserve">
 (1) Kohatasu ühe lasteaias käiva lapse kohta on 20 eurot kuus.</t>
        </r>
      </text>
    </comment>
    <comment ref="E39" authorId="1" shapeId="0">
      <text>
        <r>
          <rPr>
            <b/>
            <sz val="9"/>
            <color indexed="81"/>
            <rFont val="Tahoma"/>
            <family val="2"/>
            <charset val="186"/>
          </rPr>
          <t>Mari Kalma:</t>
        </r>
        <r>
          <rPr>
            <sz val="9"/>
            <color indexed="81"/>
            <rFont val="Tahoma"/>
            <family val="2"/>
            <charset val="186"/>
          </rPr>
          <t xml:space="preserve">
 (1) Kohatasu ühe lasteaias käiva lapse kohta on 20 eurot kuus.</t>
        </r>
      </text>
    </comment>
    <comment ref="F39" authorId="1" shapeId="0">
      <text>
        <r>
          <rPr>
            <b/>
            <sz val="9"/>
            <color indexed="81"/>
            <rFont val="Tahoma"/>
            <family val="2"/>
            <charset val="186"/>
          </rPr>
          <t>Mari Kalma:</t>
        </r>
        <r>
          <rPr>
            <sz val="9"/>
            <color indexed="81"/>
            <rFont val="Tahoma"/>
            <family val="2"/>
            <charset val="186"/>
          </rPr>
          <t xml:space="preserve">
 (2) Kohatasu ühest perekonnast iga teise ja enama lasteaias käiva lapse kohta on 10 eurot kuus.</t>
        </r>
      </text>
    </comment>
    <comment ref="G39" authorId="1" shapeId="0">
      <text>
        <r>
          <rPr>
            <b/>
            <sz val="9"/>
            <color indexed="81"/>
            <rFont val="Tahoma"/>
            <family val="2"/>
            <charset val="186"/>
          </rPr>
          <t>Mari Kalma:</t>
        </r>
        <r>
          <rPr>
            <sz val="9"/>
            <color indexed="81"/>
            <rFont val="Tahoma"/>
            <family val="2"/>
            <charset val="186"/>
          </rPr>
          <t xml:space="preserve">
 (2) Kohatasu ühest perekonnast iga teise ja enama lasteaias käiva lapse kohta on 10 eurot kuus.</t>
        </r>
      </text>
    </comment>
    <comment ref="H39" authorId="1" shapeId="0">
      <text>
        <r>
          <rPr>
            <b/>
            <sz val="9"/>
            <color indexed="81"/>
            <rFont val="Tahoma"/>
            <family val="2"/>
            <charset val="186"/>
          </rPr>
          <t>Mari Kalma:</t>
        </r>
        <r>
          <rPr>
            <sz val="9"/>
            <color indexed="81"/>
            <rFont val="Tahoma"/>
            <family val="2"/>
            <charset val="186"/>
          </rPr>
          <t xml:space="preserve">
 (2) Kohatasu ühest perekonnast iga teise ja enama lasteaias käiva lapse kohta on 10 eurot kuus.</t>
        </r>
      </text>
    </comment>
    <comment ref="K39" authorId="1" shapeId="0">
      <text>
        <r>
          <rPr>
            <b/>
            <sz val="9"/>
            <color indexed="81"/>
            <rFont val="Tahoma"/>
            <family val="2"/>
            <charset val="186"/>
          </rPr>
          <t>Mari Kalma:</t>
        </r>
        <r>
          <rPr>
            <sz val="9"/>
            <color indexed="81"/>
            <rFont val="Tahoma"/>
            <family val="2"/>
            <charset val="186"/>
          </rPr>
          <t xml:space="preserve">
  Vallaeelarve vahenditest kaetakse lapse toidukulu päevamaksumus kõigil Lääneranna valla koolieelsetes lasteasutustes käivatel lastel.</t>
        </r>
      </text>
    </comment>
    <comment ref="D40" authorId="1" shapeId="0">
      <text>
        <r>
          <rPr>
            <b/>
            <sz val="9"/>
            <color indexed="81"/>
            <rFont val="Tahoma"/>
            <family val="2"/>
            <charset val="186"/>
          </rPr>
          <t>Mari Kalma:</t>
        </r>
        <r>
          <rPr>
            <sz val="9"/>
            <color indexed="81"/>
            <rFont val="Tahoma"/>
            <family val="2"/>
            <charset val="186"/>
          </rPr>
          <t xml:space="preserve">
  Osalustasu ühe lapse kohta on 15 eurot kalendrikuus.</t>
        </r>
      </text>
    </comment>
    <comment ref="E40" authorId="1" shapeId="0">
      <text>
        <r>
          <rPr>
            <b/>
            <sz val="9"/>
            <color indexed="81"/>
            <rFont val="Tahoma"/>
            <family val="2"/>
            <charset val="186"/>
          </rPr>
          <t>Mari Kalma:</t>
        </r>
        <r>
          <rPr>
            <sz val="9"/>
            <color indexed="81"/>
            <rFont val="Tahoma"/>
            <family val="2"/>
            <charset val="186"/>
          </rPr>
          <t xml:space="preserve">
Osalustasu ühe lapse kohta on 15 eurot kalendrikuus.
 (1) Kui perekonnas on kolm ja enam last, kes käivad kas lasteasutuses, õpivad üldhariduskoolis või kutseõppeasutuses, siis on osalustasu ühe lapse kohta 10 eurot kuus.
</t>
        </r>
        <r>
          <rPr>
            <b/>
            <sz val="9"/>
            <color indexed="81"/>
            <rFont val="Tahoma"/>
            <family val="2"/>
            <charset val="186"/>
          </rPr>
          <t>NB! Arvestatud ei ole lõikes 1 toodud 3 või enama lapsega kehtivat soodustust.</t>
        </r>
      </text>
    </comment>
    <comment ref="F40" authorId="1" shapeId="0">
      <text>
        <r>
          <rPr>
            <b/>
            <sz val="9"/>
            <color indexed="81"/>
            <rFont val="Tahoma"/>
            <family val="2"/>
            <charset val="186"/>
          </rPr>
          <t>Mari Kalma:</t>
        </r>
        <r>
          <rPr>
            <sz val="9"/>
            <color indexed="81"/>
            <rFont val="Tahoma"/>
            <family val="2"/>
            <charset val="186"/>
          </rPr>
          <t xml:space="preserve">
 (1) Kui perekonnas on kolm ja enam last, kes käivad kas lasteasutuses, õpivad üldhariduskoolis või kutseõppeasutuses, siis on osalustasu ühe lapse kohta 10 eurot kuus.
 (2) Kui ühest perekonnast käib valla lasteasutuses 3 või enam last, siis alates kolmandast lapsest osalustasu ei maksta.
</t>
        </r>
        <r>
          <rPr>
            <b/>
            <sz val="9"/>
            <color indexed="81"/>
            <rFont val="Tahoma"/>
            <family val="2"/>
            <charset val="186"/>
          </rPr>
          <t>NB! Arvestatud ei ole lõikes 1 toodud 3 või enama lapsega kehtivat soodustust.</t>
        </r>
      </text>
    </comment>
    <comment ref="G40" authorId="1" shapeId="0">
      <text>
        <r>
          <rPr>
            <b/>
            <sz val="9"/>
            <color indexed="81"/>
            <rFont val="Tahoma"/>
            <family val="2"/>
            <charset val="186"/>
          </rPr>
          <t>Mari Kalma:</t>
        </r>
        <r>
          <rPr>
            <sz val="9"/>
            <color indexed="81"/>
            <rFont val="Tahoma"/>
            <family val="2"/>
            <charset val="186"/>
          </rPr>
          <t xml:space="preserve">
 (2) Kui ühest perekonnast käib valla lasteasutuses 3 või enam last, siis alates kolmandast lapsest osalustasu ei maksta.</t>
        </r>
      </text>
    </comment>
    <comment ref="D41" authorId="1" shapeId="0">
      <text>
        <r>
          <rPr>
            <b/>
            <sz val="9"/>
            <color indexed="81"/>
            <rFont val="Tahoma"/>
            <family val="2"/>
            <charset val="186"/>
          </rPr>
          <t>Mari Kalma:</t>
        </r>
        <r>
          <rPr>
            <sz val="9"/>
            <color indexed="81"/>
            <rFont val="Tahoma"/>
            <family val="2"/>
            <charset val="186"/>
          </rPr>
          <t xml:space="preserve">
 (2) Vanema, kelle elukoht ei ole Eesti rahvastikuregistri andmetel Maardu linn, osalustasu määr ühes kuus ühe lapse kohta on 47,00 eurot kuus.</t>
        </r>
      </text>
    </comment>
    <comment ref="E41" authorId="1" shapeId="0">
      <text>
        <r>
          <rPr>
            <b/>
            <sz val="9"/>
            <color indexed="81"/>
            <rFont val="Tahoma"/>
            <family val="2"/>
            <charset val="186"/>
          </rPr>
          <t>Mari Kalma:</t>
        </r>
        <r>
          <rPr>
            <sz val="9"/>
            <color indexed="81"/>
            <rFont val="Tahoma"/>
            <family val="2"/>
            <charset val="186"/>
          </rPr>
          <t xml:space="preserve">
 (1) Vanema, kelle elukoht on Eesti rahvastikuregistri andmetel Maardu linn, osalustasu määr ühes kuus ühe lapse kohta on 35,00 eurot kuus.</t>
        </r>
      </text>
    </comment>
    <comment ref="K41" authorId="1" shapeId="0">
      <text>
        <r>
          <rPr>
            <b/>
            <sz val="9"/>
            <color indexed="81"/>
            <rFont val="Tahoma"/>
            <family val="2"/>
            <charset val="186"/>
          </rPr>
          <t>Mari Kalma:</t>
        </r>
        <r>
          <rPr>
            <sz val="9"/>
            <color indexed="81"/>
            <rFont val="Tahoma"/>
            <family val="2"/>
            <charset val="186"/>
          </rPr>
          <t xml:space="preserve">
(1) Munitsipaallasteaedade ja -koolide toidu maksumus kompenseeritakse toimetulekuraskustega peredele, eestkoste-, hooldus- ja lasterikastele (3 last ja enam) peredele.
 (2) Toetuse suuruse otsustab Maardu Linnavalitsus igaks eelarveaastaks.</t>
        </r>
      </text>
    </comment>
    <comment ref="L41" authorId="1" shapeId="0">
      <text>
        <r>
          <rPr>
            <b/>
            <sz val="9"/>
            <color indexed="81"/>
            <rFont val="Tahoma"/>
            <family val="2"/>
            <charset val="186"/>
          </rPr>
          <t>Mari Kalma:</t>
        </r>
        <r>
          <rPr>
            <sz val="9"/>
            <color indexed="81"/>
            <rFont val="Tahoma"/>
            <family val="2"/>
            <charset val="186"/>
          </rPr>
          <t xml:space="preserve">
(1) Munitsipaallasteaedade ja -koolide toidu maksumus kompenseeritakse toimetulekuraskustega peredele, eestkoste-, hooldus- ja lasterikastele (3 last ja enam) peredele.
 (2) Toetuse suuruse otsustab Maardu Linnavalitsus igaks eelarveaastaks.</t>
        </r>
      </text>
    </comment>
    <comment ref="L42" authorId="1" shapeId="0">
      <text>
        <r>
          <rPr>
            <b/>
            <sz val="9"/>
            <color indexed="81"/>
            <rFont val="Tahoma"/>
            <family val="2"/>
            <charset val="186"/>
          </rPr>
          <t>Mari Kalma:</t>
        </r>
        <r>
          <rPr>
            <sz val="9"/>
            <color indexed="81"/>
            <rFont val="Tahoma"/>
            <family val="2"/>
            <charset val="186"/>
          </rPr>
          <t xml:space="preserve">
  Lasteaiatoidu toetus on Muhu Lasteaias alusharidust omandavatele rahvastikuregistri andmetel ja alalise elukohaga Muhu vallas elavatele lastele vallavalitsuse poolt kinnitatud toidupäeva maksumuse osas 50% soodustuse võimaldamine.</t>
        </r>
      </text>
    </comment>
    <comment ref="D43" authorId="1" shapeId="0">
      <text>
        <r>
          <rPr>
            <b/>
            <sz val="9"/>
            <color indexed="81"/>
            <rFont val="Tahoma"/>
            <family val="2"/>
            <charset val="186"/>
          </rPr>
          <t>Mari Kalma:</t>
        </r>
        <r>
          <rPr>
            <sz val="9"/>
            <color indexed="81"/>
            <rFont val="Tahoma"/>
            <family val="2"/>
            <charset val="186"/>
          </rPr>
          <t xml:space="preserve">
Osalustasu suurus on ühe lapse kohta summa, mis moodustub 5% Vabariigi Valitsuse kehtestatud töötasu alammäärast kuus.</t>
        </r>
      </text>
    </comment>
    <comment ref="K43" authorId="1" shapeId="0">
      <text>
        <r>
          <rPr>
            <b/>
            <sz val="9"/>
            <color indexed="81"/>
            <rFont val="Tahoma"/>
            <family val="2"/>
            <charset val="186"/>
          </rPr>
          <t>Mari Kalma:</t>
        </r>
        <r>
          <rPr>
            <sz val="9"/>
            <color indexed="81"/>
            <rFont val="Tahoma"/>
            <family val="2"/>
            <charset val="186"/>
          </rPr>
          <t xml:space="preserve">
Lapsevanem on vabastatud toidukulu tasumisest, kulud kaetakse Mulgi valla eelarvest.</t>
        </r>
      </text>
    </comment>
    <comment ref="D44" authorId="1" shapeId="0">
      <text>
        <r>
          <rPr>
            <b/>
            <sz val="9"/>
            <color indexed="81"/>
            <rFont val="Tahoma"/>
            <family val="2"/>
            <charset val="186"/>
          </rPr>
          <t>Mari Kalma:</t>
        </r>
        <r>
          <rPr>
            <sz val="9"/>
            <color indexed="81"/>
            <rFont val="Tahoma"/>
            <family val="2"/>
            <charset val="186"/>
          </rPr>
          <t xml:space="preserve">
 (1) Mustvee valla lasteaedade ja kooli koosseisu kuuluvate lasteaiarühmade osaliste kulude katmisel lapsevanemate poolt tasutava osa (kohatasu) määraks on 13 eurot ühe lapse kohta kuus.</t>
        </r>
      </text>
    </comment>
    <comment ref="G44" authorId="1" shapeId="0">
      <text>
        <r>
          <rPr>
            <b/>
            <sz val="9"/>
            <color indexed="81"/>
            <rFont val="Tahoma"/>
            <family val="2"/>
            <charset val="186"/>
          </rPr>
          <t>Mari Kalma:</t>
        </r>
        <r>
          <rPr>
            <sz val="9"/>
            <color indexed="81"/>
            <rFont val="Tahoma"/>
            <family val="2"/>
            <charset val="186"/>
          </rPr>
          <t xml:space="preserve">
  Perel, kellel Mustvee valla lasteaias või kooli koosseisu kuuluvas lasteaiarühmas käib kolm ja enam last, rakendada kohamaksu soodustust alates kolmandast lapsest 50 % kehtivast kohamaksu määrast.</t>
        </r>
      </text>
    </comment>
    <comment ref="D45" authorId="1" shapeId="0">
      <text>
        <r>
          <rPr>
            <b/>
            <sz val="9"/>
            <color indexed="81"/>
            <rFont val="Tahoma"/>
            <family val="2"/>
            <charset val="186"/>
          </rPr>
          <t>Mari Kalma:</t>
        </r>
        <r>
          <rPr>
            <sz val="9"/>
            <color indexed="81"/>
            <rFont val="Tahoma"/>
            <family val="2"/>
            <charset val="186"/>
          </rPr>
          <t xml:space="preserve">
Kohatasu lasteaias käiva lapse eest ühes kuus on 7% Vabariigi Valitsuse kehtestatud töötasu alammäärast.</t>
        </r>
      </text>
    </comment>
    <comment ref="F45" authorId="1" shapeId="0">
      <text>
        <r>
          <rPr>
            <b/>
            <sz val="9"/>
            <color indexed="81"/>
            <rFont val="Tahoma"/>
            <family val="2"/>
            <charset val="186"/>
          </rPr>
          <t>Mari Kalma:</t>
        </r>
        <r>
          <rPr>
            <sz val="9"/>
            <color indexed="81"/>
            <rFont val="Tahoma"/>
            <family val="2"/>
            <charset val="186"/>
          </rPr>
          <t xml:space="preserve">
 (2) Vanem vabastatakse kohatasu maksmisest teise lapse eest 50% ulatuses alljärgnevatel tingimustel:
 1) peres on kaks last, kes käivad Märjamaa valla lasteaias ja
 2) nii vanema kui ka laste elukoht on rahvastikuregistri andmetel Märjamaa vald.</t>
        </r>
      </text>
    </comment>
    <comment ref="G45" authorId="1" shapeId="0">
      <text>
        <r>
          <rPr>
            <b/>
            <sz val="9"/>
            <color indexed="81"/>
            <rFont val="Tahoma"/>
            <family val="2"/>
            <charset val="186"/>
          </rPr>
          <t>Mari Kalma:</t>
        </r>
        <r>
          <rPr>
            <sz val="9"/>
            <color indexed="81"/>
            <rFont val="Tahoma"/>
            <family val="2"/>
            <charset val="186"/>
          </rPr>
          <t xml:space="preserve">
 (3) Vanem vabastatakse kohatasu maksmisest kolmanda või enama lapse eest 100% ulatuses alljärgnevatel tingimustel:
 1) peres on kolm või enam last, kes käivad Märjamaa valla lasteaias ja
 2) nii vanema kui ka laste elukoht on rahvastikuregistri andmetel Märjamaa vald.</t>
        </r>
      </text>
    </comment>
    <comment ref="I45" authorId="1" shapeId="0">
      <text>
        <r>
          <rPr>
            <b/>
            <sz val="9"/>
            <color indexed="81"/>
            <rFont val="Tahoma"/>
            <family val="2"/>
            <charset val="186"/>
          </rPr>
          <t>Mari Kalma:</t>
        </r>
        <r>
          <rPr>
            <sz val="9"/>
            <color indexed="81"/>
            <rFont val="Tahoma"/>
            <family val="2"/>
            <charset val="186"/>
          </rPr>
          <t xml:space="preserve">
 (1) Koolieelses lasteasutuses laste toitlustamiseks, koha- ja õppetasu hüvitamiseks makstav toetus on Märjamaa valla eelarvest toimetulekuraskustesse sattunud isikule või perele, kes kasvatab lasteaias käivat last.
 (2) Toetust makstakse kuni 100% teenust osutava isiku määratud hinnast. Toetuse suurus sõltub isiku ja tema perekonna toimetulekuvõimest ning elukondlikest vajadustest.</t>
        </r>
      </text>
    </comment>
    <comment ref="L45" authorId="1" shapeId="0">
      <text>
        <r>
          <rPr>
            <b/>
            <sz val="9"/>
            <color indexed="81"/>
            <rFont val="Tahoma"/>
            <family val="2"/>
            <charset val="186"/>
          </rPr>
          <t>Mari Kalma:</t>
        </r>
        <r>
          <rPr>
            <sz val="9"/>
            <color indexed="81"/>
            <rFont val="Tahoma"/>
            <family val="2"/>
            <charset val="186"/>
          </rPr>
          <t xml:space="preserve">
 (1) Koolieelses lasteasutuses laste toitlustamiseks, koha- ja õppetasu hüvitamiseks makstav toetus on Märjamaa valla eelarvest toimetulekuraskustesse sattunud isikule või perele, kes kasvatab lasteaias käivat last.
 (2) Toetust makstakse kuni 100% teenust osutava isiku määratud hinnast. Toetuse suurus sõltub isiku ja tema perekonna toimetulekuvõimest ning elukondlikest vajadustest.</t>
        </r>
      </text>
    </comment>
    <comment ref="D46" authorId="1" shapeId="0">
      <text>
        <r>
          <rPr>
            <b/>
            <sz val="9"/>
            <color indexed="81"/>
            <rFont val="Tahoma"/>
            <family val="2"/>
            <charset val="186"/>
          </rPr>
          <t>Mari Kalma:</t>
        </r>
        <r>
          <rPr>
            <sz val="9"/>
            <color indexed="81"/>
            <rFont val="Tahoma"/>
            <family val="2"/>
            <charset val="186"/>
          </rPr>
          <t xml:space="preserve">
 (1) Vanema osa määr moodustab 6% Vabariigi Valitsuse poolt arvestusperioodile eelnenud eelarveaastaks kinnitatud palga alammäärast kuus ühe lapse kohta järgmiste lasteasutuste lasteaiarühmades: Päikene, Sipsik, Cipollino, Pingviin (välja arvatud hoones aadressil Mõisa tänav 6, Narva asuvad rühmad, kus vanema osa määr moodustab 5% Vabariigi Valitsuse poolt arvestusperioodile eelnenud eelarveaastaks kinnitatud palga alammäärast kuus ühe lapse kohta).</t>
        </r>
      </text>
    </comment>
    <comment ref="F46" authorId="1" shapeId="0">
      <text>
        <r>
          <rPr>
            <b/>
            <sz val="9"/>
            <color indexed="81"/>
            <rFont val="Tahoma"/>
            <family val="2"/>
            <charset val="186"/>
          </rPr>
          <t>Mari Kalma:</t>
        </r>
        <r>
          <rPr>
            <sz val="9"/>
            <color indexed="81"/>
            <rFont val="Tahoma"/>
            <family val="2"/>
            <charset val="186"/>
          </rPr>
          <t xml:space="preserve">
 (8) Juhul kui lasteasutustes käib kaks ühest ja samast Narva linnas registreeritud perekonnast (kui Narva linnas on registreeritud lapsed ja vähemalt üks laste seaduslik esindaja) pärinevat last, siis moodustab iga lapse eest tasutav vanema osa määr 75% selle lapse eest arvestatud vanema osa määrast, ning juhul kui lasteasutustes käib kolm või enam ühest ja samast Narva linnas registreeritud perekonnast pärinevat last, siis perekond vabastatakse täielikult vanema osa määra tasumisest.</t>
        </r>
      </text>
    </comment>
    <comment ref="G46" authorId="1" shapeId="0">
      <text>
        <r>
          <rPr>
            <b/>
            <sz val="9"/>
            <color indexed="81"/>
            <rFont val="Tahoma"/>
            <family val="2"/>
            <charset val="186"/>
          </rPr>
          <t>Mari Kalma:</t>
        </r>
        <r>
          <rPr>
            <sz val="9"/>
            <color indexed="81"/>
            <rFont val="Tahoma"/>
            <family val="2"/>
            <charset val="186"/>
          </rPr>
          <t xml:space="preserve">
 (8) Juhul kui lasteasutustes käib kaks ühest ja samast Narva linnas registreeritud perekonnast (kui Narva linnas on registreeritud lapsed ja vähemalt üks laste seaduslik esindaja) pärinevat last, siis moodustab iga lapse eest tasutav vanema osa määr 75% selle lapse eest arvestatud vanema osa määrast, ning juhul kui lasteasutustes käib kolm või enam ühest ja samast Narva linnas registreeritud perekonnast pärinevat last, siis perekond vabastatakse täielikult vanema osa määra tasumisest.</t>
        </r>
      </text>
    </comment>
    <comment ref="L46" authorId="1" shapeId="0">
      <text>
        <r>
          <rPr>
            <b/>
            <sz val="9"/>
            <color indexed="81"/>
            <rFont val="Tahoma"/>
            <family val="2"/>
            <charset val="186"/>
          </rPr>
          <t>Mari Kalma:</t>
        </r>
        <r>
          <rPr>
            <sz val="9"/>
            <color indexed="81"/>
            <rFont val="Tahoma"/>
            <family val="2"/>
            <charset val="186"/>
          </rPr>
          <t xml:space="preserve">
1. Toetusi antakse:
1.3. tasuta või osaliselt tasulise toitlustusena põhikoolides, gümnaasiumides,
koolieelsetes lasteasutustes;</t>
        </r>
      </text>
    </comment>
    <comment ref="D47" authorId="1" shapeId="0">
      <text>
        <r>
          <rPr>
            <b/>
            <sz val="9"/>
            <color indexed="81"/>
            <rFont val="Tahoma"/>
            <family val="2"/>
            <charset val="186"/>
          </rPr>
          <t>Mari Kalma:</t>
        </r>
        <r>
          <rPr>
            <sz val="9"/>
            <color indexed="81"/>
            <rFont val="Tahoma"/>
            <family val="2"/>
            <charset val="186"/>
          </rPr>
          <t xml:space="preserve">
§ 1.  Kehtestada Narva-Jõesuu linna koolieelsete lasteasutuste lapsevanema osalustasu (majandamiskulude ja personalikulude vanemate poolt kaetav osa) määraks 5% Vabariigi Valitsuse kehtestatud palga alammäärast ühe lapse kohta.</t>
        </r>
      </text>
    </comment>
    <comment ref="E47" authorId="1" shapeId="0">
      <text>
        <r>
          <rPr>
            <b/>
            <sz val="9"/>
            <color indexed="81"/>
            <rFont val="Tahoma"/>
            <family val="2"/>
            <charset val="186"/>
          </rPr>
          <t>Mari Kalma:</t>
        </r>
        <r>
          <rPr>
            <sz val="9"/>
            <color indexed="81"/>
            <rFont val="Tahoma"/>
            <family val="2"/>
            <charset val="186"/>
          </rPr>
          <t xml:space="preserve">
§ 1.  Kehtestada Narva-Jõesuu linna koolieelsete lasteasutuste lapsevanema osalustasu (majandamiskulude ja personalikulude vanemate poolt kaetav osa) määraks 5% Vabariigi Valitsuse kehtestatud palga alammäärast ühe lapse kohta.</t>
        </r>
      </text>
    </comment>
    <comment ref="F47" authorId="1" shapeId="0">
      <text>
        <r>
          <rPr>
            <b/>
            <sz val="9"/>
            <color indexed="81"/>
            <rFont val="Tahoma"/>
            <family val="2"/>
            <charset val="186"/>
          </rPr>
          <t>Mari Kalma:</t>
        </r>
        <r>
          <rPr>
            <sz val="9"/>
            <color indexed="81"/>
            <rFont val="Tahoma"/>
            <family val="2"/>
            <charset val="186"/>
          </rPr>
          <t xml:space="preserve">
§ 2.  Vabastada lapsevanemad osalustasu määrast osaliselt alljärgnevatel asjaoludel:
 (1) ühest perest pärit lasteaia kohta kasutava teise lapse eest 20% ulatuses osalustasu määrast;</t>
        </r>
      </text>
    </comment>
    <comment ref="G47" authorId="1" shapeId="0">
      <text>
        <r>
          <rPr>
            <b/>
            <sz val="9"/>
            <color indexed="81"/>
            <rFont val="Tahoma"/>
            <family val="2"/>
            <charset val="186"/>
          </rPr>
          <t>Mari Kalma:</t>
        </r>
        <r>
          <rPr>
            <sz val="9"/>
            <color indexed="81"/>
            <rFont val="Tahoma"/>
            <family val="2"/>
            <charset val="186"/>
          </rPr>
          <t xml:space="preserve">
§ 2.  Vabastada lapsevanemad osalustasu määrast osaliselt alljärgnevatel asjaoludel:
 (2) ühest perest pärit lasteaia kohta kasutava kolmanda ja järgmiste laste eest 30% osalustasu määrast.</t>
        </r>
      </text>
    </comment>
    <comment ref="K47" authorId="1" shapeId="0">
      <text>
        <r>
          <rPr>
            <b/>
            <sz val="9"/>
            <color indexed="81"/>
            <rFont val="Tahoma"/>
            <family val="2"/>
            <charset val="186"/>
          </rPr>
          <t>Mari Kalma:</t>
        </r>
        <r>
          <rPr>
            <sz val="9"/>
            <color indexed="81"/>
            <rFont val="Tahoma"/>
            <family val="2"/>
            <charset val="186"/>
          </rPr>
          <t xml:space="preserve">
§ 7.  Koolieelse asutuse toitlustamise kulusid kaetakse Narva-Jõesuu linna eelarvest.</t>
        </r>
      </text>
    </comment>
    <comment ref="D48" authorId="1" shapeId="0">
      <text>
        <r>
          <rPr>
            <b/>
            <sz val="9"/>
            <color indexed="81"/>
            <rFont val="Tahoma"/>
            <family val="2"/>
            <charset val="186"/>
          </rPr>
          <t>Mari Kalma:</t>
        </r>
        <r>
          <rPr>
            <sz val="9"/>
            <color indexed="81"/>
            <rFont val="Tahoma"/>
            <family val="2"/>
            <charset val="186"/>
          </rPr>
          <t xml:space="preserve">
 Lasteaia kulude osaliseks katmiseks vanema kaetava osa suuruseks ühe lapse kohta on 5,5% Vabariigi Valitsuse määrusega kehtestatud töötasu alammäärast kuus.</t>
        </r>
      </text>
    </comment>
    <comment ref="E48" authorId="1" shapeId="0">
      <text>
        <r>
          <rPr>
            <b/>
            <sz val="9"/>
            <color indexed="81"/>
            <rFont val="Tahoma"/>
            <family val="2"/>
            <charset val="186"/>
          </rPr>
          <t>Mari Kalma:</t>
        </r>
        <r>
          <rPr>
            <sz val="9"/>
            <color indexed="81"/>
            <rFont val="Tahoma"/>
            <family val="2"/>
            <charset val="186"/>
          </rPr>
          <t xml:space="preserve">
 Lasteaia kulude osaliseks katmiseks vanema kaetava osa suuruseks ühe lapse kohta on 5,5% Vabariigi Valitsuse määrusega kehtestatud töötasu alammäärast kuus.</t>
        </r>
      </text>
    </comment>
    <comment ref="G48" authorId="1" shapeId="0">
      <text>
        <r>
          <rPr>
            <b/>
            <sz val="9"/>
            <color indexed="81"/>
            <rFont val="Tahoma"/>
            <family val="2"/>
            <charset val="186"/>
          </rPr>
          <t>Mari Kalma:</t>
        </r>
        <r>
          <rPr>
            <sz val="9"/>
            <color indexed="81"/>
            <rFont val="Tahoma"/>
            <family val="2"/>
            <charset val="186"/>
          </rPr>
          <t xml:space="preserve">
Vanem vabastatakse kolmanda ja iga järgneva lapse eest vanema kaetava osa maksmisest juhul, kui perest käib lasteaias kolm või enam last, tingimusel, et vanema ja laste elukohana on rahvastikuregistris registreeritud Nõo vald.</t>
        </r>
      </text>
    </comment>
    <comment ref="D49" authorId="1" shapeId="0">
      <text>
        <r>
          <rPr>
            <b/>
            <sz val="9"/>
            <color indexed="81"/>
            <rFont val="Tahoma"/>
            <family val="2"/>
            <charset val="186"/>
          </rPr>
          <t>Mari Kalma:</t>
        </r>
        <r>
          <rPr>
            <sz val="9"/>
            <color indexed="81"/>
            <rFont val="Tahoma"/>
            <family val="2"/>
            <charset val="186"/>
          </rPr>
          <t xml:space="preserve">
§ 1.  Kehtestada Otepää valla koolieelsetes lasteasutustes lapsevanemate poolt tasutavaks osalustasu määraks koolieelsete lasteasutuste kulude katmisel 5 % Vabariigi Valitsuse poolt kehtestatud palga alammäärast lapse kohta kuus.</t>
        </r>
      </text>
    </comment>
    <comment ref="K49" authorId="1" shapeId="0">
      <text>
        <r>
          <rPr>
            <b/>
            <sz val="9"/>
            <color indexed="81"/>
            <rFont val="Tahoma"/>
            <family val="2"/>
            <charset val="186"/>
          </rPr>
          <t>Mari Kalma:</t>
        </r>
        <r>
          <rPr>
            <sz val="9"/>
            <color indexed="81"/>
            <rFont val="Tahoma"/>
            <family val="2"/>
            <charset val="186"/>
          </rPr>
          <t xml:space="preserve">
 (1) Kooli- ja lasteaiatoidu toetus määratakse lapsele, kui perekonnas on kolm või enam last.
 (3) Kooli- ja lasteaiatoidu toetuse määramisel Otepää vallas asuva lasteaia lapsele või kooli õpilasele hüvitatakse toidu kulu täies ulatuses. Kooli- ja lasteaiatoidu toetuse määramisel väljaspool valda asuva lasteaia lapsele või kooli õpilasele hüvitatakse toidu kulu Otepää vallas asuva lasteaia lapse või kooli õpilase toidu kulu lapsevanema poolt kaetavas osas.
</t>
        </r>
      </text>
    </comment>
    <comment ref="L49" authorId="1" shapeId="0">
      <text>
        <r>
          <rPr>
            <b/>
            <sz val="9"/>
            <color indexed="81"/>
            <rFont val="Tahoma"/>
            <family val="2"/>
            <charset val="186"/>
          </rPr>
          <t>Mari Kalma:</t>
        </r>
        <r>
          <rPr>
            <sz val="9"/>
            <color indexed="81"/>
            <rFont val="Tahoma"/>
            <family val="2"/>
            <charset val="186"/>
          </rPr>
          <t xml:space="preserve">
 (2) Lisaks käesoleva paragrahvi lõikes 1 sätestatule võidakse kooli- ja lasteaiatoidu toetus määrata lapsele, kelle perekonna kõigi liikmete eelmise kolme kuu keskmine netosissetulek pärast sotsiaalhoolekande seaduse § 222 alusel tehtud toimetulekutoetuse arvestamist on alla riiklikult kehtestatud kahekordset toimetulekupiiri.
 (3) Kooli- ja lasteaiatoidu toetuse määramisel Otepää vallas asuva lasteaia lapsele või kooli õpilasele hüvitatakse toidu kulu täies ulatuses. Kooli- ja lasteaiatoidu toetuse määramisel väljaspool valda asuva lasteaia lapsele või kooli õpilasele hüvitatakse toidu kulu Otepää vallas asuva lasteaia lapse või kooli õpilase toidu kulu lapsevanema poolt kaetavas osas.
</t>
        </r>
      </text>
    </comment>
    <comment ref="D50" authorId="1" shapeId="0">
      <text>
        <r>
          <rPr>
            <b/>
            <sz val="9"/>
            <color indexed="81"/>
            <rFont val="Tahoma"/>
            <family val="2"/>
            <charset val="186"/>
          </rPr>
          <t>Mari Kalma:</t>
        </r>
        <r>
          <rPr>
            <sz val="9"/>
            <color indexed="81"/>
            <rFont val="Tahoma"/>
            <family val="2"/>
            <charset val="186"/>
          </rPr>
          <t xml:space="preserve">
 (1) Osalustasu suurus ühes kuus ühe lapse kohta on summa, mis moodustab 7,5% Vabariigi Valitsuse kehtestatud täistööajaga töötamise kuutöötasu alammäärast, välja arvatud Paide Valla Lasteaed-Koolis, Viisu Lasteaias ja Roosna-Alliku Lasteaias Hellik, kus osalustasu suurus ühes kuus ühe lapse kohta on alates 01.09.2018. a 4%, alates 01.09.2019. a 5% ja alates 01.09.2020. a 6,5% Vabariigi Valitsuse poolt kehtestatud töötasu alammäärast.</t>
        </r>
      </text>
    </comment>
    <comment ref="F50" authorId="1" shapeId="0">
      <text>
        <r>
          <rPr>
            <b/>
            <sz val="9"/>
            <color indexed="81"/>
            <rFont val="Tahoma"/>
            <family val="2"/>
            <charset val="186"/>
          </rPr>
          <t>Mari Kalma:</t>
        </r>
        <r>
          <rPr>
            <sz val="9"/>
            <color indexed="81"/>
            <rFont val="Tahoma"/>
            <family val="2"/>
            <charset val="186"/>
          </rPr>
          <t xml:space="preserve">
 (1) Lapsevanem on vabastatud osalustasu maksmisest teise ja iga järgneva lapse eest, kui samast perest käib samaaegselt lasteaias kaks või enam last ning kui vanema ja lasteaias käivate laste elukoht on rahvastikuregistri andmetel Paide linn.</t>
        </r>
      </text>
    </comment>
    <comment ref="I50" authorId="1" shapeId="0">
      <text>
        <r>
          <rPr>
            <b/>
            <sz val="9"/>
            <color indexed="81"/>
            <rFont val="Tahoma"/>
            <family val="2"/>
            <charset val="186"/>
          </rPr>
          <t>Mari Kalma:</t>
        </r>
        <r>
          <rPr>
            <sz val="9"/>
            <color indexed="81"/>
            <rFont val="Tahoma"/>
            <family val="2"/>
            <charset val="186"/>
          </rPr>
          <t xml:space="preserve">
(1) Toetus määratakse lapsevanemale Paide linna koolieelse lasteasutuse vanema poolt kaetava osa määra ja toiduraha katmiseks.
 (2) Toetusele on õigus perekonnal, kelle pere netosissetulek ühe pereliikme kohta jääb alla linnavolikogu kehtestatud madala sissetuleku piiri.
 (3) Toetuse suurus on lapsevanema tasutavast määrast 60%.</t>
        </r>
      </text>
    </comment>
    <comment ref="L50" authorId="1" shapeId="0">
      <text>
        <r>
          <rPr>
            <b/>
            <sz val="9"/>
            <color indexed="81"/>
            <rFont val="Tahoma"/>
            <family val="2"/>
            <charset val="186"/>
          </rPr>
          <t>Mari Kalma:</t>
        </r>
        <r>
          <rPr>
            <sz val="9"/>
            <color indexed="81"/>
            <rFont val="Tahoma"/>
            <family val="2"/>
            <charset val="186"/>
          </rPr>
          <t xml:space="preserve">
(1) Toetus määratakse lapsevanemale Paide linna koolieelse lasteasutuse vanema poolt kaetava osa määra ja toiduraha katmiseks.
 (2) Toetusele on õigus perekonnal, kelle pere netosissetulek ühe pereliikme kohta jääb alla linnavolikogu kehtestatud madala sissetuleku piiri.
 (3) Toetuse suurus on lapsevanema tasutavast määrast 60%.</t>
        </r>
      </text>
    </comment>
    <comment ref="D51" authorId="1" shapeId="0">
      <text>
        <r>
          <rPr>
            <b/>
            <sz val="9"/>
            <color indexed="81"/>
            <rFont val="Tahoma"/>
            <family val="2"/>
            <charset val="186"/>
          </rPr>
          <t>Mari Kalma:</t>
        </r>
        <r>
          <rPr>
            <sz val="9"/>
            <color indexed="81"/>
            <rFont val="Tahoma"/>
            <family val="2"/>
            <charset val="186"/>
          </rPr>
          <t xml:space="preserve">
 (1) Osalustasu määr ühe lasteaias käiva lapse kohta on 10 eurot kalendrikuus, olenemata laste arvust peres.</t>
        </r>
      </text>
    </comment>
    <comment ref="K51" authorId="1" shapeId="0">
      <text>
        <r>
          <rPr>
            <b/>
            <sz val="9"/>
            <color indexed="81"/>
            <rFont val="Tahoma"/>
            <family val="2"/>
            <charset val="186"/>
          </rPr>
          <t>Mari Kalma:</t>
        </r>
        <r>
          <rPr>
            <sz val="9"/>
            <color indexed="81"/>
            <rFont val="Tahoma"/>
            <family val="2"/>
            <charset val="186"/>
          </rPr>
          <t xml:space="preserve">
 (2) Lapsevanemal on õigus taotleda toitlustamise soodustust kui 75 % toitlustamise hinnast ühe lapse kohta, kui pere kaks või rohkem last käib valla munitsipaallasteasutuses.
</t>
        </r>
      </text>
    </comment>
    <comment ref="L51" authorId="1" shapeId="0">
      <text>
        <r>
          <rPr>
            <b/>
            <sz val="9"/>
            <color indexed="81"/>
            <rFont val="Tahoma"/>
            <family val="2"/>
            <charset val="186"/>
          </rPr>
          <t>Mari Kalma:</t>
        </r>
        <r>
          <rPr>
            <sz val="9"/>
            <color indexed="81"/>
            <rFont val="Tahoma"/>
            <family val="2"/>
            <charset val="186"/>
          </rPr>
          <t xml:space="preserve">
§ 35.  Perekonna sissetulekutest sõltuvad toetused
2) lasteaialapse toitlustustoetus 25% - 100% toidupäeva maksumusest;</t>
        </r>
      </text>
    </comment>
    <comment ref="D52" authorId="1" shapeId="0">
      <text>
        <r>
          <rPr>
            <b/>
            <sz val="9"/>
            <color indexed="81"/>
            <rFont val="Tahoma"/>
            <family val="2"/>
            <charset val="186"/>
          </rPr>
          <t>Mari Kalma:</t>
        </r>
        <r>
          <rPr>
            <sz val="9"/>
            <color indexed="81"/>
            <rFont val="Tahoma"/>
            <family val="2"/>
            <charset val="186"/>
          </rPr>
          <t xml:space="preserve">
Koolieelsete lasteasutuste rahastamisel moodustab lapsevanema poolt kaetav osa ühes kuus ühe lapse kohta 4% Vabariigi Valitsuse kehtestatud töötasu alammäärast. Lapsevanema poolt kaetava osa arvuline suurus arvutatakse euro täpsusega, kohaldades ümardamise reeglit.</t>
        </r>
      </text>
    </comment>
    <comment ref="F52" authorId="1" shapeId="0">
      <text>
        <r>
          <rPr>
            <b/>
            <sz val="9"/>
            <color indexed="81"/>
            <rFont val="Tahoma"/>
            <family val="2"/>
            <charset val="186"/>
          </rPr>
          <t>Mari Kalma:</t>
        </r>
        <r>
          <rPr>
            <sz val="9"/>
            <color indexed="81"/>
            <rFont val="Tahoma"/>
            <family val="2"/>
            <charset val="186"/>
          </rPr>
          <t xml:space="preserve">
 (1) Pered, kus koolieelses lasteasutuses käib kaks last, on vanema poolt kaetava osa suuruseks teise lapse eest 75% paragrahvis 1 märgitud summast.</t>
        </r>
      </text>
    </comment>
    <comment ref="G52" authorId="1" shapeId="0">
      <text>
        <r>
          <rPr>
            <b/>
            <sz val="9"/>
            <color indexed="81"/>
            <rFont val="Tahoma"/>
            <family val="2"/>
            <charset val="186"/>
          </rPr>
          <t>Mari Kalma:</t>
        </r>
        <r>
          <rPr>
            <sz val="9"/>
            <color indexed="81"/>
            <rFont val="Tahoma"/>
            <family val="2"/>
            <charset val="186"/>
          </rPr>
          <t xml:space="preserve">
 (2) Pered, kus koolieelses lasteasutuses käib kolm või enam last, on kolmas ning kõik järgnevad lapsed vanema poolt kaetava osa maksmisest vabastatud.</t>
        </r>
      </text>
    </comment>
    <comment ref="I52" authorId="1" shapeId="0">
      <text>
        <r>
          <rPr>
            <b/>
            <sz val="9"/>
            <color indexed="81"/>
            <rFont val="Tahoma"/>
            <family val="2"/>
            <charset val="186"/>
          </rPr>
          <t>Mari Kalma:</t>
        </r>
        <r>
          <rPr>
            <sz val="9"/>
            <color indexed="81"/>
            <rFont val="Tahoma"/>
            <family val="2"/>
            <charset val="186"/>
          </rPr>
          <t xml:space="preserve">
 (3) Toetust makstakse järgmistel juhtudel:
 5) lastega peredele (koolivahendite, laagrite, lasteaia toiduraha, õppemaksu jms eest tasumiseks) vastavalt tegelikele kuludele, kuid mitte rohkem kui 200 eurot aastas;</t>
        </r>
      </text>
    </comment>
    <comment ref="K52" authorId="1" shapeId="0">
      <text>
        <r>
          <rPr>
            <b/>
            <sz val="9"/>
            <color indexed="81"/>
            <rFont val="Tahoma"/>
            <family val="2"/>
            <charset val="186"/>
          </rPr>
          <t>Mari Kalma:</t>
        </r>
        <r>
          <rPr>
            <sz val="9"/>
            <color indexed="81"/>
            <rFont val="Tahoma"/>
            <family val="2"/>
            <charset val="186"/>
          </rPr>
          <t xml:space="preserve">
(1) Toitlustamise eest tasumisest vabastatakse rahvastikuregistrijärgselt Põhja-Pärnumaa valla nelja- ja enamalapseliste perede lasteaias käivad lapsed vanema taotluse alusel.
</t>
        </r>
      </text>
    </comment>
    <comment ref="L52" authorId="1" shapeId="0">
      <text>
        <r>
          <rPr>
            <b/>
            <sz val="9"/>
            <color indexed="81"/>
            <rFont val="Tahoma"/>
            <family val="2"/>
            <charset val="186"/>
          </rPr>
          <t>Mari Kalma:</t>
        </r>
        <r>
          <rPr>
            <sz val="9"/>
            <color indexed="81"/>
            <rFont val="Tahoma"/>
            <family val="2"/>
            <charset val="186"/>
          </rPr>
          <t xml:space="preserve">
(3) Toetust makstakse järgmistel juhtudel:
 5) lastega peredele (koolivahendite, laagrite, lasteaia toiduraha, õppemaksu jms eest tasumiseks) vastavalt tegelikele kuludele, kuid mitte rohkem kui 200 eurot aastas;</t>
        </r>
      </text>
    </comment>
    <comment ref="D53" authorId="1" shapeId="0">
      <text>
        <r>
          <rPr>
            <b/>
            <sz val="9"/>
            <color indexed="81"/>
            <rFont val="Tahoma"/>
            <family val="2"/>
            <charset val="186"/>
          </rPr>
          <t>Mari Kalma:</t>
        </r>
        <r>
          <rPr>
            <sz val="9"/>
            <color indexed="81"/>
            <rFont val="Tahoma"/>
            <family val="2"/>
            <charset val="186"/>
          </rPr>
          <t xml:space="preserve">
 (1) Lastevanemate poolt kaetava osa määr on 5 protsenti Vabariigi Valitsuse kehtestatud palga alammäärast.</t>
        </r>
      </text>
    </comment>
    <comment ref="F53" authorId="1" shapeId="0">
      <text>
        <r>
          <rPr>
            <b/>
            <sz val="9"/>
            <color indexed="81"/>
            <rFont val="Tahoma"/>
            <family val="2"/>
            <charset val="186"/>
          </rPr>
          <t>Mari Kalma:</t>
        </r>
        <r>
          <rPr>
            <sz val="9"/>
            <color indexed="81"/>
            <rFont val="Tahoma"/>
            <family val="2"/>
            <charset val="186"/>
          </rPr>
          <t xml:space="preserve">
 (2) Kui perest käib valla lasteaias kaks või enam last, on pere vabastatud lastevanemate poolt kaetava osa tasumisest alates teisest lapsest.</t>
        </r>
      </text>
    </comment>
    <comment ref="L53" authorId="1" shapeId="0">
      <text>
        <r>
          <rPr>
            <b/>
            <sz val="9"/>
            <color indexed="81"/>
            <rFont val="Tahoma"/>
            <family val="2"/>
            <charset val="186"/>
          </rPr>
          <t>Mari Kalma:</t>
        </r>
        <r>
          <rPr>
            <sz val="9"/>
            <color indexed="81"/>
            <rFont val="Tahoma"/>
            <family val="2"/>
            <charset val="186"/>
          </rPr>
          <t xml:space="preserve">
Laste toitlustamise toetus määratakse majanduslikes raskustes või muul viisil toimetulekuraskustes perede laste toidukulude osaliseks või täielikuks kompenseerimiseks valla eelarvest.
Laste toitlustamise toetust määratakse:
 1) koolieelses valla lasteasutuses toidupäeva kulude katteks;</t>
        </r>
      </text>
    </comment>
    <comment ref="D54" authorId="1" shapeId="0">
      <text>
        <r>
          <rPr>
            <b/>
            <sz val="9"/>
            <color indexed="81"/>
            <rFont val="Tahoma"/>
            <family val="2"/>
            <charset val="186"/>
          </rPr>
          <t>Mari Kalma:</t>
        </r>
        <r>
          <rPr>
            <sz val="9"/>
            <color indexed="81"/>
            <rFont val="Tahoma"/>
            <family val="2"/>
            <charset val="186"/>
          </rPr>
          <t xml:space="preserve">
2019 a 30-35 eur (varieerub lasteaiati).
Vanema osa ühe koolieelses lasteasutuses käiva lapse eest kuus on:
 1) Põltsamaa Lasteaias Tõruke ja Lasteaias MARI 35 eurot kuus;
 2) Aidu-Lasteaed Algkooli lasteaias, Pisisaare Algkooli lasteaias, Puurmani Lasteaias Siilipesa, Adavere Põhikooli lasteaias, Lustivere Põhikooli lasteaias ja Esku-Kamari Kooli lasteaias 2018. aastal 25 eurot kuus, 2019. aastal 30 eurot kuus ja 2020. aastal 35 eurot kuus.</t>
        </r>
      </text>
    </comment>
    <comment ref="G54" authorId="1" shapeId="0">
      <text>
        <r>
          <rPr>
            <b/>
            <sz val="9"/>
            <color indexed="81"/>
            <rFont val="Tahoma"/>
            <family val="2"/>
            <charset val="186"/>
          </rPr>
          <t>Mari Kalma:</t>
        </r>
        <r>
          <rPr>
            <sz val="9"/>
            <color indexed="81"/>
            <rFont val="Tahoma"/>
            <family val="2"/>
            <charset val="186"/>
          </rPr>
          <t xml:space="preserve">
 (4) Juhul, kui perekonnast käib lasteasutuses kolm või enam last, maksab vanem vanema osa kahe lapse eest. Soodustust rakendatakse juhul, kui vanemate ja laste elukoht Eesti rahvastikuregistri andmetel on Põltsamaa vald.</t>
        </r>
      </text>
    </comment>
    <comment ref="I54" authorId="1" shapeId="0">
      <text>
        <r>
          <rPr>
            <b/>
            <sz val="9"/>
            <color indexed="81"/>
            <rFont val="Tahoma"/>
            <family val="2"/>
            <charset val="186"/>
          </rPr>
          <t>Mari Kalma:</t>
        </r>
        <r>
          <rPr>
            <sz val="9"/>
            <color indexed="81"/>
            <rFont val="Tahoma"/>
            <family val="2"/>
            <charset val="186"/>
          </rPr>
          <t xml:space="preserve">
 (1) Toetust koolieelse lasteasutuse ja lastehoiu kohatasu hüvitamiseks antakse vähekindlustatud perele lastehoiu ja munitsipaal- või eralasteaia kohatasu kompenseerimiseks.
 (2) Toetuse suurus sõltub isik abivajadustest.</t>
        </r>
      </text>
    </comment>
    <comment ref="K54" authorId="1" shapeId="0">
      <text>
        <r>
          <rPr>
            <b/>
            <sz val="9"/>
            <color indexed="81"/>
            <rFont val="Tahoma"/>
            <family val="2"/>
            <charset val="186"/>
          </rPr>
          <t>Mari Kalma:</t>
        </r>
        <r>
          <rPr>
            <sz val="9"/>
            <color indexed="81"/>
            <rFont val="Tahoma"/>
            <family val="2"/>
            <charset val="186"/>
          </rPr>
          <t xml:space="preserve">
  Koolieelsetes lasteasutustes laste toitlustamisega seotud kulud kaetakse valla eelarvest.</t>
        </r>
      </text>
    </comment>
    <comment ref="D55" authorId="1" shapeId="0">
      <text>
        <r>
          <rPr>
            <b/>
            <sz val="9"/>
            <color indexed="81"/>
            <rFont val="Tahoma"/>
            <family val="2"/>
            <charset val="186"/>
          </rPr>
          <t>Mari Kalma:</t>
        </r>
        <r>
          <rPr>
            <sz val="9"/>
            <color indexed="81"/>
            <rFont val="Tahoma"/>
            <family val="2"/>
            <charset val="186"/>
          </rPr>
          <t xml:space="preserve">
 Kohatasu lasteasutuses ühes kalendrikuus ühe lapse kohta on 15 eurot.</t>
        </r>
      </text>
    </comment>
    <comment ref="L55" authorId="1" shapeId="0">
      <text>
        <r>
          <rPr>
            <b/>
            <sz val="9"/>
            <color indexed="81"/>
            <rFont val="Tahoma"/>
            <family val="2"/>
            <charset val="186"/>
          </rPr>
          <t>Mari Kalma:</t>
        </r>
        <r>
          <rPr>
            <sz val="9"/>
            <color indexed="81"/>
            <rFont val="Tahoma"/>
            <family val="2"/>
            <charset val="186"/>
          </rPr>
          <t xml:space="preserve">
 (1) Toetus määratakse Põlva valla haldusterritooriumil asuva koolieelse lasteasutuse toidukulu päevamaksumuse täielikuks või osaliseks hüvitamiseks.</t>
        </r>
      </text>
    </comment>
    <comment ref="D56" authorId="1" shapeId="0">
      <text>
        <r>
          <rPr>
            <b/>
            <sz val="9"/>
            <color indexed="81"/>
            <rFont val="Tahoma"/>
            <family val="2"/>
            <charset val="186"/>
          </rPr>
          <t>Mari Kalma:</t>
        </r>
        <r>
          <rPr>
            <sz val="9"/>
            <color indexed="81"/>
            <rFont val="Tahoma"/>
            <family val="2"/>
            <charset val="186"/>
          </rPr>
          <t xml:space="preserve">
Erineb lasteaiati: 56,4-70,5 eur
 (1) Lapsevanema poolt kaetava osa määraks ühes kuus on 56.40 eurot.
[RT IV, 29.12.2017, 222 - jõust. 01.01.2018]
 (2) Pärnu Lasteaias Pöialpoiss, Pärnu Lasteaias Mai ja Pärnu Kastani Lasteaias on lapsevanema poolt kaetava osa määraks ühes kuus jaanuarist kuni maini ja septembrist kuni detsembrini 70.50 eurot.</t>
        </r>
      </text>
    </comment>
    <comment ref="G56" authorId="1" shapeId="0">
      <text>
        <r>
          <rPr>
            <b/>
            <sz val="9"/>
            <color indexed="81"/>
            <rFont val="Tahoma"/>
            <family val="2"/>
            <charset val="186"/>
          </rPr>
          <t>Mari Kalma:</t>
        </r>
        <r>
          <rPr>
            <sz val="9"/>
            <color indexed="81"/>
            <rFont val="Tahoma"/>
            <family val="2"/>
            <charset val="186"/>
          </rPr>
          <t xml:space="preserve">
 (1) Lapsevanem vabastatakse avalduse alusel tema poolt kaetava osa maksmisest juhul, kui peres käib lasteaias kolm või enam last, tingimusel, et vanema ja laste elukohana on rahvastikuregistris registreeritud Pärnu linn.</t>
        </r>
      </text>
    </comment>
    <comment ref="J56" authorId="1" shapeId="0">
      <text>
        <r>
          <rPr>
            <b/>
            <sz val="9"/>
            <color indexed="81"/>
            <rFont val="Tahoma"/>
            <family val="2"/>
            <charset val="186"/>
          </rPr>
          <t>Mari Kalma:</t>
        </r>
        <r>
          <rPr>
            <sz val="9"/>
            <color indexed="81"/>
            <rFont val="Tahoma"/>
            <family val="2"/>
            <charset val="186"/>
          </rPr>
          <t xml:space="preserve">
 (1) Lapsevanema poolt kaetava päevatasu aluseks on käesoleva määruse § 2 lõigete 1 ja 2 alusel arvestatud osa määr, mis on jagatud kuu keskmise tööpäevade arvuga aastas. Nimetatud päevatasu rakendatakse:
 1) lasteaeda esmakordselt tulevale lapsele esimesel kuul;
 2) lasteaias osaaja koha kasutamisel.
 (2) Osaaja kasutamiseks loetakse lasteaia koha kasutamist kindlatel päevadel kuus. Osaaja kasutamise täpsemad tingimused sätestatakse lasteaia direktori ja lapsevanema vahel sõlmitud lepingus.</t>
        </r>
      </text>
    </comment>
    <comment ref="L56" authorId="1" shapeId="0">
      <text>
        <r>
          <rPr>
            <b/>
            <sz val="9"/>
            <color indexed="81"/>
            <rFont val="Tahoma"/>
            <family val="2"/>
            <charset val="186"/>
          </rPr>
          <t>Mari Kalma:</t>
        </r>
        <r>
          <rPr>
            <sz val="9"/>
            <color indexed="81"/>
            <rFont val="Tahoma"/>
            <family val="2"/>
            <charset val="186"/>
          </rPr>
          <t xml:space="preserve">
 (1) Koolieelse lasteasutuse ja koolitoidu eest tasumise toetuse leibkonna ühe liikme arvestuslikuks netosissetuleku piiriks on Vabariigi Valitsuse poolt kehtestatud perekonna alaealise liikme toimetulekupiir.
 (2) Taotlejale, kelle leibkonna ühe liikme arvestuslik netosissetulek ei ületa käesoleva paragrahvi lõikes 1 sätestatud arvestuslikku netosissetuleku piiri, määratakse toetuseks 100% tasumisele kuuluvast toidurahast.</t>
        </r>
      </text>
    </comment>
    <comment ref="O56" authorId="1" shapeId="0">
      <text>
        <r>
          <rPr>
            <b/>
            <sz val="9"/>
            <color indexed="81"/>
            <rFont val="Tahoma"/>
            <family val="2"/>
            <charset val="186"/>
          </rPr>
          <t>Mari Kalma:</t>
        </r>
        <r>
          <rPr>
            <sz val="9"/>
            <color indexed="81"/>
            <rFont val="Tahoma"/>
            <family val="2"/>
            <charset val="186"/>
          </rPr>
          <t xml:space="preserve">
§ 17.  Lasteaia sõidutoetus
 (1) Lasteaia sõidutoetus määratakse lapse seaduslikule esindajale, kelle laps on lasteaiakoha puudumise tõttu sunnitud käima lasteaias väljaspool teeninduspiirkonda.
 (2) Lasteaia sõidutoetuse suuruse arvestamise aluseks on lapse elukoha kaugus lasteaiast kilomeetrites, millest on mõlemas suunas arvestatud maha 5 kilomeetrit.
https://www.riigiteataja.ee/akt/413092018015</t>
        </r>
      </text>
    </comment>
    <comment ref="D57" authorId="1" shapeId="0">
      <text>
        <r>
          <rPr>
            <b/>
            <sz val="9"/>
            <color indexed="81"/>
            <rFont val="Tahoma"/>
            <family val="2"/>
            <charset val="186"/>
          </rPr>
          <t>Mari Kalma:</t>
        </r>
        <r>
          <rPr>
            <sz val="9"/>
            <color indexed="81"/>
            <rFont val="Tahoma"/>
            <family val="2"/>
            <charset val="186"/>
          </rPr>
          <t xml:space="preserve">
Osalustasu suurus on ühe lapse kohta summa, mis moodustab 20% Eesti Vabariigi Valitsuse kehtestatud palga alammäärast kuus.</t>
        </r>
      </text>
    </comment>
    <comment ref="E57" authorId="1" shapeId="0">
      <text>
        <r>
          <rPr>
            <b/>
            <sz val="9"/>
            <color indexed="81"/>
            <rFont val="Tahoma"/>
            <family val="2"/>
            <charset val="186"/>
          </rPr>
          <t>Mari Kalma:</t>
        </r>
        <r>
          <rPr>
            <sz val="9"/>
            <color indexed="81"/>
            <rFont val="Tahoma"/>
            <family val="2"/>
            <charset val="186"/>
          </rPr>
          <t xml:space="preserve">
 (1) Osalustasu soodustused lasteasutuses, juhul kui lapse ja mõlema vanema või üksikvanema elukoht on osalustasu tasumise kohustuse tekkimisele eelneva kalendriaasta 31. detsembri seisuga Eesti rahvastikuregistri andmetel Raasiku vald, on järgnevad:
 1) 50% lapsevanema poolt tasutavast osalustasust kuus ehk lapsevanem tasub kohatasu lapse eest 10% Vabariigi Valitsuse poolt kehtestatud palga alammäärast;</t>
        </r>
      </text>
    </comment>
    <comment ref="F57" authorId="1" shapeId="0">
      <text>
        <r>
          <rPr>
            <b/>
            <sz val="9"/>
            <color indexed="81"/>
            <rFont val="Tahoma"/>
            <family val="2"/>
            <charset val="186"/>
          </rPr>
          <t>Mari Kalma:</t>
        </r>
        <r>
          <rPr>
            <sz val="9"/>
            <color indexed="81"/>
            <rFont val="Tahoma"/>
            <family val="2"/>
            <charset val="186"/>
          </rPr>
          <t xml:space="preserve">
 2) kui perekonnas on kaks alaealist last, kes käivad üheaegselt lasteasutuses, siis teise lapse eest on soodustus 75% osalustasust kuus;</t>
        </r>
      </text>
    </comment>
    <comment ref="G57" authorId="1" shapeId="0">
      <text>
        <r>
          <rPr>
            <b/>
            <sz val="9"/>
            <color indexed="81"/>
            <rFont val="Tahoma"/>
            <family val="2"/>
            <charset val="186"/>
          </rPr>
          <t>Mari Kalma:</t>
        </r>
        <r>
          <rPr>
            <sz val="9"/>
            <color indexed="81"/>
            <rFont val="Tahoma"/>
            <family val="2"/>
            <charset val="186"/>
          </rPr>
          <t xml:space="preserve">
 3) kui perekonnas on kolm või enam alaealist last, kellel on ühised mõlemad vanemad või kes kõik on Eesti rahvastikuregistris registreeritud samal aadressil Raasiku valla elanikena, siis soodustuse suurus vähemalt kolme üheaegselt lasteasutuses käiva lapse korral on kõigi lasteasutuses käivate laste eest 100% osalustasust kuus.</t>
        </r>
      </text>
    </comment>
    <comment ref="I57" authorId="1" shapeId="0">
      <text>
        <r>
          <rPr>
            <b/>
            <sz val="9"/>
            <color indexed="81"/>
            <rFont val="Tahoma"/>
            <family val="2"/>
            <charset val="186"/>
          </rPr>
          <t>Mari Kalma:</t>
        </r>
        <r>
          <rPr>
            <sz val="9"/>
            <color indexed="81"/>
            <rFont val="Tahoma"/>
            <family val="2"/>
            <charset val="186"/>
          </rPr>
          <t xml:space="preserve">
 (5) Vallavalitsuse sotsiaal- ja noorsootöökomisjoni ettepanekul on vallavalitsusel õigus osalustasu vähendada või sellest vabastada vähekindlustatud või probleemsete perede lapsed.</t>
        </r>
      </text>
    </comment>
    <comment ref="L57" authorId="1" shapeId="0">
      <text>
        <r>
          <rPr>
            <b/>
            <sz val="9"/>
            <color indexed="81"/>
            <rFont val="Tahoma"/>
            <family val="2"/>
            <charset val="186"/>
          </rPr>
          <t>Mari Kalma:</t>
        </r>
        <r>
          <rPr>
            <sz val="9"/>
            <color indexed="81"/>
            <rFont val="Tahoma"/>
            <family val="2"/>
            <charset val="186"/>
          </rPr>
          <t xml:space="preserve">
 (1) Toetus määratakse koolieelses lasteasutuses käiva ja gümnaasiumis või põhikooli baasil kutseõppeasutuses õppiva lapse lasteaia- või lapsehoiu toidu või koolieine maksumuse osaliseks või täielikuks hüvitamiseks.</t>
        </r>
      </text>
    </comment>
    <comment ref="D58" authorId="1" shapeId="0">
      <text>
        <r>
          <rPr>
            <b/>
            <sz val="9"/>
            <color indexed="81"/>
            <rFont val="Tahoma"/>
            <family val="2"/>
            <charset val="186"/>
          </rPr>
          <t>Mari Kalma:</t>
        </r>
        <r>
          <rPr>
            <sz val="9"/>
            <color indexed="81"/>
            <rFont val="Tahoma"/>
            <family val="2"/>
            <charset val="186"/>
          </rPr>
          <t xml:space="preserve">
  Kohatasu suurus on 58 eurot lapse kohta ühes kuus.</t>
        </r>
      </text>
    </comment>
    <comment ref="F58" authorId="1" shapeId="0">
      <text>
        <r>
          <rPr>
            <b/>
            <sz val="9"/>
            <color indexed="81"/>
            <rFont val="Tahoma"/>
            <family val="2"/>
            <charset val="186"/>
          </rPr>
          <t>Mari Kalma:</t>
        </r>
        <r>
          <rPr>
            <sz val="9"/>
            <color indexed="81"/>
            <rFont val="Tahoma"/>
            <family val="2"/>
            <charset val="186"/>
          </rPr>
          <t xml:space="preserve">
 (1) Kui ühest perest käib lasteasutuses 2 või enam last, on pere teise ja iga järgneva lapse kohatasu suurus 41 eurot kuus tingimusel, et perest vähemalt kaks last käivad valla munitsipaallasteasutuses või mõnes Rae Vallavalitsusega lepingu sõlminud eralasteaias või -lastehoius.</t>
        </r>
      </text>
    </comment>
    <comment ref="H58" authorId="1" shapeId="0">
      <text>
        <r>
          <rPr>
            <b/>
            <sz val="9"/>
            <color indexed="81"/>
            <rFont val="Tahoma"/>
            <family val="2"/>
            <charset val="186"/>
          </rPr>
          <t>Mari Kalma:</t>
        </r>
        <r>
          <rPr>
            <sz val="9"/>
            <color indexed="81"/>
            <rFont val="Tahoma"/>
            <family val="2"/>
            <charset val="186"/>
          </rPr>
          <t xml:space="preserve">
 (8) Kui peres on neli või enam last, puudega või eestkostel olev laps, siis on lasteaia kohatasu suurus 25% käesoleva määruse § 2 nimetatud summast.
[RT IV, 28.01.2015, 11 - jõust. 31.01.2015]</t>
        </r>
      </text>
    </comment>
    <comment ref="I58" authorId="1" shapeId="0">
      <text>
        <r>
          <rPr>
            <b/>
            <sz val="9"/>
            <color indexed="81"/>
            <rFont val="Tahoma"/>
            <family val="2"/>
            <charset val="186"/>
          </rPr>
          <t>Mari Kalma:</t>
        </r>
        <r>
          <rPr>
            <sz val="9"/>
            <color indexed="81"/>
            <rFont val="Tahoma"/>
            <family val="2"/>
            <charset val="186"/>
          </rPr>
          <t xml:space="preserve">
 (3) Soodustust kohatasu maksmisel võivad taotleda:
 1) vähekindlustatud lapsevanem(ad), eeskostja või hooldaja, kelle sissetulek ühe pereliikme kohta on väiksem kui 2-kordne riiklikult kehtestatud toimetulekupiir;
 2) lapsevanem(ad), eeskostja või hooldaja lastekaitsespetsialisti soovitusel.
 (5) Käesoleva paragrahvi lõikes 3 nimetatud soodustuse suuruse ja perioodi otsustab vallavalitsus Rae valla eelarvest isiku toimetuleku kindlustamiseks sotsiaaltoetuste taotluste menetlemise komisjoni ettepanekul. Taotluse rahuldamisel hakkab soodustus kehtima vallavalitsuse poolt taotluse rahuldamise otsusele järgnevast kuust.</t>
        </r>
      </text>
    </comment>
    <comment ref="L58" authorId="1" shapeId="0">
      <text>
        <r>
          <rPr>
            <b/>
            <sz val="9"/>
            <color indexed="81"/>
            <rFont val="Tahoma"/>
            <family val="2"/>
            <charset val="186"/>
          </rPr>
          <t>Mari Kalma:</t>
        </r>
        <r>
          <rPr>
            <sz val="9"/>
            <color indexed="81"/>
            <rFont val="Tahoma"/>
            <family val="2"/>
            <charset val="186"/>
          </rPr>
          <t xml:space="preserve">
 (3) Soodustust toidukulu maksmisel võivad taotleda:
 1) vähekindlustatud lapsevanem(ad), eeskostja või hooldaja, kelle sissetulek ühe pereliikme kohta on väiksem kui 2-kordne riiklikult kehtestatud toimetulekupiir;
 2) lapsevanem(ad), eeskostja või hooldaja lastekaitsespetsialisti soovitusel.
[RT IV, 25.05.2016, 5 - jõust. 28.05.2016]
 (6) Käesoleva paragrahvi lõikes 3 nimetatud soodustuse suuruse ja perioodi otsustab vallavalitsus Rae valla eelarvest isiku toimetuleku kindlustamiseks sotsiaaltoetuste taotluste menetlemise komisjoni ettepanekul. Taotluse rahuldamisel hakkab soodustus kehtima vallavalitsuse poolt taotluse rahuldamise otsusele järgnevast kuust</t>
        </r>
      </text>
    </comment>
    <comment ref="D59" authorId="1" shapeId="0">
      <text>
        <r>
          <rPr>
            <b/>
            <sz val="9"/>
            <color indexed="81"/>
            <rFont val="Tahoma"/>
            <family val="2"/>
            <charset val="186"/>
          </rPr>
          <t>Mari Kalma:</t>
        </r>
        <r>
          <rPr>
            <sz val="9"/>
            <color indexed="81"/>
            <rFont val="Tahoma"/>
            <family val="2"/>
            <charset val="186"/>
          </rPr>
          <t xml:space="preserve">
§ 1.  Kehtestada Rakvere linna munitsipaallasteaedades vanemate poolt kaetava osa suuruseks ühes kuus:
 1) sõimerühmas 12% kehtivast Vabariigi Valitsuse poolt kehtestatud töötasu alammäärast;
</t>
        </r>
        <r>
          <rPr>
            <b/>
            <sz val="9"/>
            <color indexed="81"/>
            <rFont val="Tahoma"/>
            <family val="2"/>
            <charset val="186"/>
          </rPr>
          <t xml:space="preserve"> 2) lasteaiarühmas 7% kehtivast Vabariigi Valitsuse poolt kehtestatud töötasu alammäärast;
 3) [kehtetu - RT IV, 28.05.2015, 16 - jõust. 01.09.2015] 
 4) lastehoiurühmas 15% kehtivast Vabariigi Valitsuse poolt kehtestatud töötasu alammäärast.</t>
        </r>
      </text>
    </comment>
    <comment ref="F59" authorId="1" shapeId="0">
      <text>
        <r>
          <rPr>
            <b/>
            <sz val="9"/>
            <color indexed="81"/>
            <rFont val="Tahoma"/>
            <family val="2"/>
            <charset val="186"/>
          </rPr>
          <t>Mari Kalma:</t>
        </r>
        <r>
          <rPr>
            <sz val="9"/>
            <color indexed="81"/>
            <rFont val="Tahoma"/>
            <family val="2"/>
            <charset val="186"/>
          </rPr>
          <t xml:space="preserve">
§ 2.  Määruse paragrahvis 1 kehtestatud vanemate poolt kaetava osa suuruse osas on vanem vabastatud lasteaiarühma osa tasumisest:
 1) 50% ulatuses, kui lasteaias on samaaegselt perekonnast kaks last;</t>
        </r>
      </text>
    </comment>
    <comment ref="G59" authorId="1" shapeId="0">
      <text>
        <r>
          <rPr>
            <b/>
            <sz val="9"/>
            <color indexed="81"/>
            <rFont val="Tahoma"/>
            <family val="2"/>
            <charset val="186"/>
          </rPr>
          <t>Mari Kalma:</t>
        </r>
        <r>
          <rPr>
            <sz val="9"/>
            <color indexed="81"/>
            <rFont val="Tahoma"/>
            <family val="2"/>
            <charset val="186"/>
          </rPr>
          <t xml:space="preserve">
§ 2.  Määruse paragrahvis 1 kehtestatud vanemate poolt kaetava osa suuruse osas on vanem vabastatud lasteaiarühma osa tasumisest:
 1) 50% ulatuses, kui lasteaias on samaaegselt perekonnast kaks last;
 2) 80% ulatuses, kui lasteaias on samaaegselt perekonnast kolm või enam last.</t>
        </r>
      </text>
    </comment>
    <comment ref="I59" authorId="1" shapeId="0">
      <text>
        <r>
          <rPr>
            <b/>
            <sz val="9"/>
            <color indexed="81"/>
            <rFont val="Tahoma"/>
            <family val="2"/>
            <charset val="186"/>
          </rPr>
          <t>Mari Kalma:</t>
        </r>
        <r>
          <rPr>
            <sz val="9"/>
            <color indexed="81"/>
            <rFont val="Tahoma"/>
            <family val="2"/>
            <charset val="186"/>
          </rPr>
          <t xml:space="preserve">
Vähekindlustatud lastega perede sotsiaaltoetuste liigid 
§ 2.  Koolieelse lasteasutuse ja lapsehoiuteenuse kohatasu toetus
 (1) Koolieelse lasteasutuse kohatasu toetus on vanemate poolt kaetava osa tasumisest vabastamine Rakvere linna haldusterritooriumil asuvates koolieelsetes lasteasutustes.</t>
        </r>
      </text>
    </comment>
    <comment ref="L59" authorId="1" shapeId="0">
      <text>
        <r>
          <rPr>
            <b/>
            <sz val="9"/>
            <color indexed="81"/>
            <rFont val="Tahoma"/>
            <family val="2"/>
            <charset val="186"/>
          </rPr>
          <t>Mari Kalma:</t>
        </r>
        <r>
          <rPr>
            <sz val="9"/>
            <color indexed="81"/>
            <rFont val="Tahoma"/>
            <family val="2"/>
            <charset val="186"/>
          </rPr>
          <t xml:space="preserve">
Vähekindlustatud lastega perede sotsiaaltoetuste liigid 
§ 3.  Koolieelse lasteasutuse ja lapsehoiuteenuse toidukulu toetus
(1) Koolieelse lasteasutuse toidukulu toetus on toidukulude tasumisest vabastamine Rakvere linna haldusterritooriumil asuvates koolieelsetes lasteasutustes.</t>
        </r>
      </text>
    </comment>
    <comment ref="O59" authorId="1" shapeId="0">
      <text>
        <r>
          <rPr>
            <b/>
            <sz val="9"/>
            <color indexed="81"/>
            <rFont val="Tahoma"/>
            <family val="2"/>
            <charset val="186"/>
          </rPr>
          <t>Mari Kalma:</t>
        </r>
        <r>
          <rPr>
            <sz val="9"/>
            <color indexed="81"/>
            <rFont val="Tahoma"/>
            <family val="2"/>
            <charset val="186"/>
          </rPr>
          <t xml:space="preserve">
Eralasteaedade toetus: https://www.riigiteataja.ee/akt/429122018080
Sõidutoetus: https://www.riigiteataja.ee/akt/407042018030</t>
        </r>
      </text>
    </comment>
    <comment ref="D60" authorId="1" shapeId="0">
      <text>
        <r>
          <rPr>
            <b/>
            <sz val="9"/>
            <color indexed="81"/>
            <rFont val="Tahoma"/>
            <family val="2"/>
            <charset val="186"/>
          </rPr>
          <t>Mari Kalma:</t>
        </r>
        <r>
          <rPr>
            <sz val="9"/>
            <color indexed="81"/>
            <rFont val="Tahoma"/>
            <family val="2"/>
            <charset val="186"/>
          </rPr>
          <t xml:space="preserve">
 (1) Osalustasu suuruseks on 5 (viis) eurot kuus ühe lapse kohta.</t>
        </r>
      </text>
    </comment>
    <comment ref="G60" authorId="1" shapeId="0">
      <text>
        <r>
          <rPr>
            <b/>
            <sz val="9"/>
            <color indexed="81"/>
            <rFont val="Tahoma"/>
            <family val="2"/>
            <charset val="186"/>
          </rPr>
          <t>Mari Kalma:</t>
        </r>
        <r>
          <rPr>
            <sz val="9"/>
            <color indexed="81"/>
            <rFont val="Tahoma"/>
            <family val="2"/>
            <charset val="186"/>
          </rPr>
          <t xml:space="preserve">
 (1) Vanem vabastatakse osalustasu maksmisest 100% ulatuses alates kolmandast lapsest, kui lasteaias on samaaegselt perekonnast kolm või enam last.</t>
        </r>
      </text>
    </comment>
    <comment ref="I60" authorId="1" shapeId="0">
      <text>
        <r>
          <rPr>
            <b/>
            <sz val="9"/>
            <color indexed="81"/>
            <rFont val="Tahoma"/>
            <family val="2"/>
            <charset val="186"/>
          </rPr>
          <t>Mari Kalma:</t>
        </r>
        <r>
          <rPr>
            <sz val="9"/>
            <color indexed="81"/>
            <rFont val="Tahoma"/>
            <family val="2"/>
            <charset val="186"/>
          </rPr>
          <t xml:space="preserve">
 (2) Rakvere Vallavalitsusel on õigus osalustasu vähendada või sellest vabastada vanema põhjendatud avalduse alusel.</t>
        </r>
      </text>
    </comment>
    <comment ref="K60" authorId="1" shapeId="0">
      <text>
        <r>
          <rPr>
            <b/>
            <sz val="9"/>
            <color indexed="81"/>
            <rFont val="Tahoma"/>
            <family val="2"/>
            <charset val="186"/>
          </rPr>
          <t>Mari Kalma:</t>
        </r>
        <r>
          <rPr>
            <sz val="9"/>
            <color indexed="81"/>
            <rFont val="Tahoma"/>
            <family val="2"/>
            <charset val="186"/>
          </rPr>
          <t xml:space="preserve">
  Abivajadusest mittesõltuvad sotsiaaltoetused on:
 1) sünnitoetus;
 2) matusetoetus;
 3) õppetoetused;
§ 10.  Õppetoetused
 (1) Lasteaia toitlustustoetus määratakse lapse seaduslikule esindajale, kelle kaks või enam last õpivad Rakvere valla lasteaedades.
</t>
        </r>
      </text>
    </comment>
    <comment ref="L60" authorId="1" shapeId="0">
      <text>
        <r>
          <rPr>
            <b/>
            <sz val="9"/>
            <color indexed="81"/>
            <rFont val="Tahoma"/>
            <family val="2"/>
            <charset val="186"/>
          </rPr>
          <t xml:space="preserve">Mari Kalma:
</t>
        </r>
        <r>
          <rPr>
            <sz val="9"/>
            <color indexed="81"/>
            <rFont val="Tahoma"/>
            <family val="2"/>
            <charset val="186"/>
          </rPr>
          <t>§ 14.  Abivajadusest sõltuvad sotsiaaltoetused
  Abivajadusest sõltuvad sotsiaaltoetused on:
 1) toetus vanglast vabanenule;
 2) küttetoetus;
 3) tervisetoetus;
 4) kooli- ja lasteaiatoetus;
§ 18.  Kooli- ja lasteaiatoetus
 (1) Makstakse õppetöös osalemise kulude hüvitamiseks:
 1) toetus lapse lasteaiatoidu maksumusele 100% ulatuses;</t>
        </r>
      </text>
    </comment>
    <comment ref="D61" authorId="1" shapeId="0">
      <text>
        <r>
          <rPr>
            <b/>
            <sz val="9"/>
            <color indexed="81"/>
            <rFont val="Tahoma"/>
            <family val="2"/>
            <charset val="186"/>
          </rPr>
          <t xml:space="preserve">Mari Kalma:
</t>
        </r>
        <r>
          <rPr>
            <sz val="9"/>
            <color indexed="81"/>
            <rFont val="Tahoma"/>
            <family val="2"/>
            <charset val="186"/>
          </rPr>
          <t>Erineb lasteaiati: 6/8%
 (1) Kohatasu koolieelsetes lasteasutustes kehtestatakse järgmiselt:
 1) Alu Kool 6 % Vabariigi Valitsuse kehtestatud töötasu alammäärast;
 2) Hagudi Põhikool 6 % Vabariigi Valitsuse kehtestatud töötasu alammäärast;
 3) Kabala Lasteaed-Põhikool 6 % Vabariigi Valitsuse kehtestatud töötasu alammäärast;
 4) Kaiu Lasteaed Triinutare 6 % Vabariigi Valitsuse kehtestatud töötasu alammäärast;
 5) Lasteaed Sinilill 6 % Vabariigi Valitsuse kehtestatud töötasu alammäärast;
 6) Rapla Erilasteaed Pääsupesa 6 % Vabariigi Valitsuse kehtestatud töötasu alammäärast;
 7) Rapla Lasteaed Kelluke 8 % Vabariigi Valitsuse kehtestatud töötasu alammäärast;
 8) Rapla Lasteaed Naksitrallid 6 % Vabariigi Valitsuse kehtestatud töötasu alammäärast;
 9) Rapla Lasteaed Päkapikk 6 % Vabariigi Valitsuse kehtestatud töötasu alammäärast.</t>
        </r>
      </text>
    </comment>
    <comment ref="F61" authorId="1" shapeId="0">
      <text>
        <r>
          <rPr>
            <b/>
            <sz val="9"/>
            <color indexed="81"/>
            <rFont val="Tahoma"/>
            <family val="2"/>
            <charset val="186"/>
          </rPr>
          <t>Mari Kalma:</t>
        </r>
        <r>
          <rPr>
            <sz val="9"/>
            <color indexed="81"/>
            <rFont val="Tahoma"/>
            <family val="2"/>
            <charset val="186"/>
          </rPr>
          <t xml:space="preserve">
 (1) Perele, kellel Rapla valla koolieelsetes lasteasutustes õpib kaks last ning laste ja vähemalt ühe vanema elukoht rahvastikuregistri andmetel on Rapla vallas, rakendatakse vanema taotlusel kohatasu soodustust 50 % käesoleva määruse § 2 lõikes 1 ja 2 sätestatud määrast.</t>
        </r>
      </text>
    </comment>
    <comment ref="G61" authorId="1" shapeId="0">
      <text>
        <r>
          <rPr>
            <b/>
            <sz val="9"/>
            <color indexed="81"/>
            <rFont val="Tahoma"/>
            <family val="2"/>
            <charset val="186"/>
          </rPr>
          <t>Mari Kalma:</t>
        </r>
        <r>
          <rPr>
            <sz val="9"/>
            <color indexed="81"/>
            <rFont val="Tahoma"/>
            <family val="2"/>
            <charset val="186"/>
          </rPr>
          <t xml:space="preserve">
 (2) Perele, kellel Rapla valla koolieelsetes lasteasutuses ja/või statsionaarse õppega üldhariduskoolides (kaasa arvatud Rapla Gümnaasium ja Raikküla Kool) õpib kolm või enam last ning laste ja vähemalt ühe vanema elukoht rahvastikuregistri andmetel on Rapla vallas, on vanema taotlusel kohatasu maksmisest vabastatud.</t>
        </r>
      </text>
    </comment>
    <comment ref="J61" authorId="1" shapeId="0">
      <text>
        <r>
          <rPr>
            <b/>
            <sz val="9"/>
            <color indexed="81"/>
            <rFont val="Tahoma"/>
            <family val="2"/>
            <charset val="186"/>
          </rPr>
          <t>Mari Kalma:</t>
        </r>
        <r>
          <rPr>
            <sz val="9"/>
            <color indexed="81"/>
            <rFont val="Tahoma"/>
            <family val="2"/>
            <charset val="186"/>
          </rPr>
          <t xml:space="preserve">
 (2) Osaajalise koha tasu on 20% paragrahvi 2 lõike 1 punktides 1-9 nimetatud kohatasu määrast iga kohalkäimise päeva eest nädalas.</t>
        </r>
      </text>
    </comment>
    <comment ref="L61" authorId="1" shapeId="0">
      <text>
        <r>
          <rPr>
            <b/>
            <sz val="9"/>
            <color indexed="81"/>
            <rFont val="Tahoma"/>
            <family val="2"/>
            <charset val="186"/>
          </rPr>
          <t>Mari Kalma:</t>
        </r>
        <r>
          <rPr>
            <sz val="9"/>
            <color indexed="81"/>
            <rFont val="Tahoma"/>
            <family val="2"/>
            <charset val="186"/>
          </rPr>
          <t xml:space="preserve">
 (2) Toimetulekut soodustavad toetused on:
 1) vältimatu sotsiaalabi;
 2) laste või lapsega pere toimetuleku tagamise toetus;
 (2) Toetust võib maksta:
 1) õpilaste huvitegevuse kulude hüvitamiseks;
 2) alus-, üld- või kutsehariduses õppivate laste toitlustuskulude või õpilaskodu kohatasude osaliseks hüvitamiseks;</t>
        </r>
      </text>
    </comment>
    <comment ref="D63" authorId="1" shapeId="0">
      <text>
        <r>
          <rPr>
            <b/>
            <sz val="9"/>
            <color indexed="81"/>
            <rFont val="Tahoma"/>
            <family val="2"/>
            <charset val="186"/>
          </rPr>
          <t>Mari Kalma:</t>
        </r>
        <r>
          <rPr>
            <sz val="9"/>
            <color indexed="81"/>
            <rFont val="Tahoma"/>
            <family val="2"/>
            <charset val="186"/>
          </rPr>
          <t xml:space="preserve">
Erineb lasteaiati ja periooditi: 8-17 eur
 (1) Kohatasu Haanja Kooli lasteaias ühes kalendrikuus ühe lapse kohta on 12 eurot.
 (2) Kohatasu Misso Kooli lasteaias ühes kalendrikuus ühe lapse kohta on 8 eurot.
 (3) Kohatasu Mõniste Kooli lasteaias ühes kalendrikuus ühe lapse kohta on 12 eurot.
 (4) Kohatasu Varstu Kooli lasteaias ühes kalendrikuus ühe lapse kohta on 12 eurot.
 (5) Kohatasu Rõuge Lasteaias ühes kalendrikuus ühe lapse kohta: perioodil 01. mai kuni 30. september on 14 eurot ja perioodil 01. oktoober kuni 30. aprill on 17 eurot.</t>
        </r>
      </text>
    </comment>
    <comment ref="I63" authorId="1" shapeId="0">
      <text>
        <r>
          <rPr>
            <b/>
            <sz val="9"/>
            <color indexed="81"/>
            <rFont val="Tahoma"/>
            <family val="2"/>
            <charset val="186"/>
          </rPr>
          <t>Mari Kalma:</t>
        </r>
        <r>
          <rPr>
            <sz val="9"/>
            <color indexed="81"/>
            <rFont val="Tahoma"/>
            <family val="2"/>
            <charset val="186"/>
          </rPr>
          <t xml:space="preserve">
 (1) Täiendavat sotsiaaltoetus määratakse toimetulekuraskustes isikutele hädavajalike kulutuste osaliseks katmiseks või raskesse majanduslikku olukorda sattunud isiku sotsiaalselt abitust olukorrast väljatoomiseks. Toetust võib määrata järgmiste kulude katteks:
 1) tervise säilitamisega seotud kulude katteks;
 2) lastele koolitarvete, riiete ja jalanõude soetamiseks;
 3) lasteaia kohamaksu tasumiseks;</t>
        </r>
      </text>
    </comment>
    <comment ref="L63" authorId="1" shapeId="0">
      <text>
        <r>
          <rPr>
            <b/>
            <sz val="9"/>
            <color indexed="81"/>
            <rFont val="Tahoma"/>
            <family val="2"/>
            <charset val="186"/>
          </rPr>
          <t>Mari Kalma:</t>
        </r>
        <r>
          <rPr>
            <sz val="9"/>
            <color indexed="81"/>
            <rFont val="Tahoma"/>
            <family val="2"/>
            <charset val="186"/>
          </rPr>
          <t xml:space="preserve">
 (1) Laste kooli- ja lasteaiatoidu toetus määratakse majanduslikult vähekindlustatud või toimetulekuraskustes perede laste kooli- või lasteaiatoidu maksumuse osaliseks või täielikuks kompenseerimiseks.</t>
        </r>
      </text>
    </comment>
    <comment ref="D64" authorId="1" shapeId="0">
      <text>
        <r>
          <rPr>
            <b/>
            <sz val="9"/>
            <color indexed="81"/>
            <rFont val="Tahoma"/>
            <family val="2"/>
            <charset val="186"/>
          </rPr>
          <t>Mari Kalma:</t>
        </r>
        <r>
          <rPr>
            <sz val="9"/>
            <color indexed="81"/>
            <rFont val="Tahoma"/>
            <family val="2"/>
            <charset val="186"/>
          </rPr>
          <t xml:space="preserve">
 (1) Lasteaia kulu määr on 13 eurot ühe lapse kohta kuus.</t>
        </r>
      </text>
    </comment>
    <comment ref="K64" authorId="1" shapeId="0">
      <text>
        <r>
          <rPr>
            <b/>
            <sz val="9"/>
            <color indexed="81"/>
            <rFont val="Tahoma"/>
            <family val="2"/>
            <charset val="186"/>
          </rPr>
          <t>Mari Kalma:</t>
        </r>
        <r>
          <rPr>
            <sz val="9"/>
            <color indexed="81"/>
            <rFont val="Tahoma"/>
            <family val="2"/>
            <charset val="186"/>
          </rPr>
          <t xml:space="preserve">
 (1) Toetus määratakse ühe toidupäeva kohta toitlustustoetuse määras igale Räpina valla lasteaias käivale lapsele, kes sööb lasteaias lõunatoitu.
 (2) Toetus makstakse lasteaias toitlustatud laste nimekirja ja toidupäevade arvu alusel toitlustajale.
 (3) Lasteaialaste toitlustustoetuse määr on 0,20 eurot iga lõunatoidu kohta.</t>
        </r>
      </text>
    </comment>
    <comment ref="D65" authorId="1" shapeId="0">
      <text>
        <r>
          <rPr>
            <b/>
            <sz val="9"/>
            <color indexed="81"/>
            <rFont val="Tahoma"/>
            <family val="2"/>
            <charset val="186"/>
          </rPr>
          <t>Mari Kalma:</t>
        </r>
        <r>
          <rPr>
            <sz val="9"/>
            <color indexed="81"/>
            <rFont val="Tahoma"/>
            <family val="2"/>
            <charset val="186"/>
          </rPr>
          <t xml:space="preserve">
  Osalustasu suurus ühes kuus ühe lapse kohta on 3,5 % Vabariigi Valitsuse poolt kehtestatud töötasu alammäärast. Vanema poolt kaetava osa suurus arvutatakse täiseurodes, kohaldades ümardamise reeglit. Osalustasu on kuupõhine.</t>
        </r>
      </text>
    </comment>
    <comment ref="F65" authorId="1" shapeId="0">
      <text>
        <r>
          <rPr>
            <b/>
            <sz val="9"/>
            <color indexed="81"/>
            <rFont val="Tahoma"/>
            <family val="2"/>
            <charset val="186"/>
          </rPr>
          <t>Mari Kalma:</t>
        </r>
        <r>
          <rPr>
            <sz val="9"/>
            <color indexed="81"/>
            <rFont val="Tahoma"/>
            <family val="2"/>
            <charset val="186"/>
          </rPr>
          <t xml:space="preserve">
 (1) Kui peres on kaks või enam last, kes kasutavad kohta lasteaias, siis tasub vanem:
 1) 50% pere teise lapse eest;</t>
        </r>
      </text>
    </comment>
    <comment ref="G65" authorId="1" shapeId="0">
      <text>
        <r>
          <rPr>
            <b/>
            <sz val="9"/>
            <color indexed="81"/>
            <rFont val="Tahoma"/>
            <family val="2"/>
            <charset val="186"/>
          </rPr>
          <t>Mari Kalma:</t>
        </r>
        <r>
          <rPr>
            <sz val="9"/>
            <color indexed="81"/>
            <rFont val="Tahoma"/>
            <family val="2"/>
            <charset val="186"/>
          </rPr>
          <t xml:space="preserve">
 2) kolmanda ja enama lapse eest lapsevanem osalustasu maksma ei pea.</t>
        </r>
      </text>
    </comment>
    <comment ref="I65" authorId="1" shapeId="0">
      <text>
        <r>
          <rPr>
            <b/>
            <sz val="9"/>
            <color indexed="81"/>
            <rFont val="Tahoma"/>
            <family val="2"/>
            <charset val="186"/>
          </rPr>
          <t>Mari Kalma:</t>
        </r>
        <r>
          <rPr>
            <sz val="9"/>
            <color indexed="81"/>
            <rFont val="Tahoma"/>
            <family val="2"/>
            <charset val="186"/>
          </rPr>
          <t xml:space="preserve">
 (3) Vallavalitsusel on õigus teha osalustasu soodustust kuni 50 % ulatuses peredele, kelle kuusissetulek leibkonnas ühe liikme kohta on väiksem kui riiklikult kehtestatud kahekordne toimetulekupiir.</t>
        </r>
      </text>
    </comment>
    <comment ref="L65" authorId="1" shapeId="0">
      <text>
        <r>
          <rPr>
            <b/>
            <sz val="9"/>
            <color indexed="81"/>
            <rFont val="Tahoma"/>
            <family val="2"/>
            <charset val="186"/>
          </rPr>
          <t>Mari Kalma:</t>
        </r>
        <r>
          <rPr>
            <sz val="9"/>
            <color indexed="81"/>
            <rFont val="Tahoma"/>
            <family val="2"/>
            <charset val="186"/>
          </rPr>
          <t xml:space="preserve">
 (1) Lasteaiatoetust makstakse Saarde valla koolieelses lasteasutuses käiva materiaalselt vähekindlustatud pere lapsele/lastele toidupäeva maksumuse osaliseks kompenseerimiseks.
 (2) Toetuse saamiseks esitab lapsevanem või lapse eestkostja vallavalitsusele avalduse ja kuludokumendi.
 (3) Toetust võib maksta tagasiulatuvalt avalduse esitamisele eelnenud ühe kalendrikuu eest.
 (4) Vallavalitsusel on õigus nõuda taotlejalt täiendavaid andmeid ja dokumente sissetulekute kohta.</t>
        </r>
      </text>
    </comment>
    <comment ref="D66" authorId="1" shapeId="0">
      <text>
        <r>
          <rPr>
            <b/>
            <sz val="9"/>
            <color indexed="81"/>
            <rFont val="Tahoma"/>
            <family val="2"/>
            <charset val="186"/>
          </rPr>
          <t>Mari Kalma:</t>
        </r>
        <r>
          <rPr>
            <sz val="9"/>
            <color indexed="81"/>
            <rFont val="Tahoma"/>
            <family val="2"/>
            <charset val="186"/>
          </rPr>
          <t xml:space="preserve">
Erineb lasteaiati: 2-9%
 (1) Osalustasu lapse kohta ühes kuus on:
 1) 9% Vabariigi Valitsuse poolt kehtestatud töötasu alammäärast Kuressaare Ida-Niidu Lasteaias, Kuressaare Pargi Lasteaias, Kuressaare Ristiku Lasteaias, Kuressaare Rohu Lasteaias ja Kuressaare Tuulte Roosi Lasteaias;
 2) 4% Vabariigi Valitsuse poolt kehtestatud töötasu alammäärast Aste Lasteaias "Mõmmik", Kärla Lasteaias ja Lümanda Karu-Kati Lasteaias;
 3) 3% Vabariigi Valitsuse poolt kehtestatud töötasu alammäärast Orissaare Lasteaias "Päikesekiir" ja Salme Lasteaias;
 4) 2% Vabariigi Valitsuse poolt kehtestatud töötasu alammäärast Kaali Koolis, Kahtla Lasteaed-Põhikoolis, Kihelkonna Lasteaed-Põhikoolis, Mustjala Lasteaed-Põhikoolis, Pihtla Koolis, Tornimäe Lasteaias, Pärsama Lasteaias ja Valjala Lasteaias.</t>
        </r>
      </text>
    </comment>
    <comment ref="F66" authorId="1" shapeId="0">
      <text>
        <r>
          <rPr>
            <b/>
            <sz val="9"/>
            <color indexed="81"/>
            <rFont val="Tahoma"/>
            <family val="2"/>
            <charset val="186"/>
          </rPr>
          <t>Mari Kalma:</t>
        </r>
        <r>
          <rPr>
            <sz val="9"/>
            <color indexed="81"/>
            <rFont val="Tahoma"/>
            <family val="2"/>
            <charset val="186"/>
          </rPr>
          <t xml:space="preserve">
 (1) Kui lapsevanemal on kaks või enam last, kes kasutavad kohta lasteaias, siis tasub vanem: 
 1) 50% pere teise lapse eest; </t>
        </r>
      </text>
    </comment>
    <comment ref="G66" authorId="1" shapeId="0">
      <text>
        <r>
          <rPr>
            <b/>
            <sz val="9"/>
            <color indexed="81"/>
            <rFont val="Tahoma"/>
            <family val="2"/>
            <charset val="186"/>
          </rPr>
          <t>Mari Kalma:</t>
        </r>
        <r>
          <rPr>
            <sz val="9"/>
            <color indexed="81"/>
            <rFont val="Tahoma"/>
            <family val="2"/>
            <charset val="186"/>
          </rPr>
          <t xml:space="preserve">
 (1) Kui lapsevanemal on kaks või enam last, kes kasutavad kohta lasteaias, siis tasub vanem: 
 1) 50% pere teise lapse eest; 
 2) kolmanda ja järgneva lapse eest lapsevanem osalustasu maksma ei pea.</t>
        </r>
      </text>
    </comment>
    <comment ref="J66" authorId="1" shapeId="0">
      <text>
        <r>
          <rPr>
            <b/>
            <sz val="9"/>
            <color indexed="81"/>
            <rFont val="Tahoma"/>
            <family val="2"/>
            <charset val="186"/>
          </rPr>
          <t>Mari Kalma:</t>
        </r>
        <r>
          <rPr>
            <sz val="9"/>
            <color indexed="81"/>
            <rFont val="Tahoma"/>
            <family val="2"/>
            <charset val="186"/>
          </rPr>
          <t xml:space="preserve">
§ 5.  Osaaja kasutamine ja päevatasu
 (1) Osaaja kasutamiseks loetakse lasteaiakoha kasutamist kindlatel päevadel kuus. Osaaja kasutamise täpsemad tingimused sätestatakse lasteaia direktori ja lapsevanema vahel sõlmitud lepingus.
 (2) ) Osaajalise koha kasutuse puhul on lapsevanema osalustasu 50% paragrahvis 2 lõikes 1 nimetatud osalustasu suurusest.</t>
        </r>
      </text>
    </comment>
    <comment ref="D67" authorId="1" shapeId="0">
      <text>
        <r>
          <rPr>
            <b/>
            <sz val="9"/>
            <color indexed="81"/>
            <rFont val="Tahoma"/>
            <family val="2"/>
            <charset val="186"/>
          </rPr>
          <t>Mari Kalma:</t>
        </r>
        <r>
          <rPr>
            <sz val="9"/>
            <color indexed="81"/>
            <rFont val="Tahoma"/>
            <family val="2"/>
            <charset val="186"/>
          </rPr>
          <t xml:space="preserve">
 (1) Kohatasu lasteasutuses ja lapsehoius on:
 2) alates 1. jaanuarist 2018 50 eurot kuus.</t>
        </r>
      </text>
    </comment>
    <comment ref="F67" authorId="1" shapeId="0">
      <text>
        <r>
          <rPr>
            <b/>
            <sz val="9"/>
            <color indexed="81"/>
            <rFont val="Tahoma"/>
            <family val="2"/>
            <charset val="186"/>
          </rPr>
          <t>Mari Kalma:</t>
        </r>
        <r>
          <rPr>
            <sz val="9"/>
            <color indexed="81"/>
            <rFont val="Tahoma"/>
            <family val="2"/>
            <charset val="186"/>
          </rPr>
          <t xml:space="preserve">
 (2) Täisajalise koha tasu diferentseeritakse lapsevanema avalduse alusel vastavalt ühest perest lasteasutuses ja lapsehoius käivate laste arvule. Pere teisele ja igale järgmisele lapsele kohatasu on:
 2) alates 1. jaanuarist 2018 40 eurot kuus.</t>
        </r>
      </text>
    </comment>
    <comment ref="I67" authorId="1" shapeId="0">
      <text>
        <r>
          <rPr>
            <b/>
            <sz val="9"/>
            <color indexed="81"/>
            <rFont val="Tahoma"/>
            <family val="2"/>
            <charset val="186"/>
          </rPr>
          <t>Mari Kalma:</t>
        </r>
        <r>
          <rPr>
            <sz val="9"/>
            <color indexed="81"/>
            <rFont val="Tahoma"/>
            <family val="2"/>
            <charset val="186"/>
          </rPr>
          <t xml:space="preserve">
§ 44.  Kooli, lasteaia või lapsehoiu toiduraha ning lasteaia või lapsehoiu kohatasu katmise toetus
 (1) Toetusele on õigus madala sissetulekuga perel:
 1) lapse lasteaia või lapsehoiu toiduraha ja kohatasu katmiseks;</t>
        </r>
      </text>
    </comment>
    <comment ref="J67" authorId="1" shapeId="0">
      <text>
        <r>
          <rPr>
            <b/>
            <sz val="9"/>
            <color indexed="81"/>
            <rFont val="Tahoma"/>
            <family val="2"/>
            <charset val="186"/>
          </rPr>
          <t>Mari Kalma:</t>
        </r>
        <r>
          <rPr>
            <sz val="9"/>
            <color indexed="81"/>
            <rFont val="Tahoma"/>
            <family val="2"/>
            <charset val="186"/>
          </rPr>
          <t xml:space="preserve">
 (4) Osaajalise koha tasu on alates 1. jaanuarist 2018:
 1) 10 eurot kuus, kui laps käib lasteasutuses või lapsehoius ühel päeval nädalas;
 2) 20 eurot kuus, kui laps käib lasteasutuses või lapsehoius kahel päeval nädalas;
 3) 30 eurot kuus, kui laps käib lasteasutuses või lapsehoius kolmel päeval nädalas;
 4) 40 eurot kuus, kui laps käib lasteasutuses või lapsehoius neljal päeval nädalas.</t>
        </r>
      </text>
    </comment>
    <comment ref="L67" authorId="1" shapeId="0">
      <text>
        <r>
          <rPr>
            <b/>
            <sz val="9"/>
            <color indexed="81"/>
            <rFont val="Tahoma"/>
            <family val="2"/>
            <charset val="186"/>
          </rPr>
          <t>Mari Kalma:</t>
        </r>
        <r>
          <rPr>
            <sz val="9"/>
            <color indexed="81"/>
            <rFont val="Tahoma"/>
            <family val="2"/>
            <charset val="186"/>
          </rPr>
          <t xml:space="preserve">
§ 44.  Kooli, lasteaia või lapsehoiu toiduraha ning lasteaia või lapsehoiu kohatasu katmise toetus
 (1) Toetusele on õigus madala sissetulekuga perel:
 1) lapse lasteaia või lapsehoiu toiduraha ja kohatasu katmiseks;</t>
        </r>
      </text>
    </comment>
    <comment ref="D68" authorId="1" shapeId="0">
      <text>
        <r>
          <rPr>
            <b/>
            <sz val="9"/>
            <color indexed="81"/>
            <rFont val="Tahoma"/>
            <family val="2"/>
            <charset val="186"/>
          </rPr>
          <t>Mari Kalma:</t>
        </r>
        <r>
          <rPr>
            <sz val="9"/>
            <color indexed="81"/>
            <rFont val="Tahoma"/>
            <family val="2"/>
            <charset val="186"/>
          </rPr>
          <t xml:space="preserve">
  Osalustasu suurus on ühe lapse kohta summa, mis moodustab 20% Vabariigi Valitsuse kehtestatud töötasu alammäärast kuus.</t>
        </r>
      </text>
    </comment>
    <comment ref="E68" authorId="1" shapeId="0">
      <text>
        <r>
          <rPr>
            <b/>
            <sz val="9"/>
            <color indexed="81"/>
            <rFont val="Tahoma"/>
            <family val="2"/>
            <charset val="186"/>
          </rPr>
          <t>Mari Kalma:</t>
        </r>
        <r>
          <rPr>
            <sz val="9"/>
            <color indexed="81"/>
            <rFont val="Tahoma"/>
            <family val="2"/>
            <charset val="186"/>
          </rPr>
          <t xml:space="preserve">
 (1) Osalustasu soodustused lasteasutuses juhul, kui lapse ja mõlema vanema või üksikvanema elukoht on osalustasu maksmise kohustuse tekkimise aasta 1. jaanuari seisuga Eesti rahvastikuregistri andmetel Saue vald, on järgnevad:
 1) 50 % lapsevanema poolt tasutavast osalustasust kuus ehk lapsevanem tasub kohatasu lapse eest 10% Vabariigi Valitsuse poolt kehtestatud töötasu alammäärast;</t>
        </r>
      </text>
    </comment>
    <comment ref="F68" authorId="1" shapeId="0">
      <text>
        <r>
          <rPr>
            <b/>
            <sz val="9"/>
            <color indexed="81"/>
            <rFont val="Tahoma"/>
            <family val="2"/>
            <charset val="186"/>
          </rPr>
          <t>Mari Kalma:</t>
        </r>
        <r>
          <rPr>
            <sz val="9"/>
            <color indexed="81"/>
            <rFont val="Tahoma"/>
            <family val="2"/>
            <charset val="186"/>
          </rPr>
          <t xml:space="preserve">
 2) kui perekonnas on kaks alaealist last, kes käivad üheaegselt lasteasutuses, siis teise lapse eest on soodustus 75% osalustasust kuus ehk lapsevanem tasub kohatasu lapse eest 5% Vabariigi Valitsuse poolt kehtestatud töötasu alammäärast;</t>
        </r>
      </text>
    </comment>
    <comment ref="G68" authorId="1" shapeId="0">
      <text>
        <r>
          <rPr>
            <b/>
            <sz val="9"/>
            <color indexed="81"/>
            <rFont val="Tahoma"/>
            <family val="2"/>
            <charset val="186"/>
          </rPr>
          <t>Mari Kalma:</t>
        </r>
        <r>
          <rPr>
            <sz val="9"/>
            <color indexed="81"/>
            <rFont val="Tahoma"/>
            <family val="2"/>
            <charset val="186"/>
          </rPr>
          <t xml:space="preserve">
 3) kui perekonnas on kolm või enam alaealist last, kellel on ühised mõlemad vanemad või kes kõik on Eesti rahvastikuregistris registreeritud samal aadressil Saue valla elanikena, on soodustuse suurus kõigi lasteasutuses käivate laste eest 100% osalustasust kuus.</t>
        </r>
      </text>
    </comment>
    <comment ref="I68" authorId="1" shapeId="0">
      <text>
        <r>
          <rPr>
            <b/>
            <sz val="9"/>
            <color indexed="81"/>
            <rFont val="Tahoma"/>
            <family val="2"/>
            <charset val="186"/>
          </rPr>
          <t>Mari Kalma:</t>
        </r>
        <r>
          <rPr>
            <sz val="9"/>
            <color indexed="81"/>
            <rFont val="Tahoma"/>
            <family val="2"/>
            <charset val="186"/>
          </rPr>
          <t xml:space="preserve">
Koolieelse lasteasutuse omaosaluse toetust makstakse koolieelse munitsipaal- ja eralasteasutuse kulude vanemate poolt kaetava osa kompenseerimiseks.
Toetust makstakse laste eest, kui leibkonna sissetulek ühe leibkonna liikme kohta on alla kolmekordse riikliku toimetulekumäära (450 eurot), või lapse eest, kellel on raske või sügav puue ning kes kasutab puudest tulenevalt ja nõustamiskomisjoni soovituse alusel lasteaiakohta erilasteaias või lasteaia erirühmas.
Koolieelse lasteasutuse omaosaluse toetus määratakse õppeaasta lõpuni.
Toetus makstakse otse lasteaiale arvete alusel.
Toetuse suuruseks on omaosaluse tegelik kulu.</t>
        </r>
      </text>
    </comment>
    <comment ref="D69" authorId="1" shapeId="0">
      <text>
        <r>
          <rPr>
            <b/>
            <sz val="9"/>
            <color indexed="81"/>
            <rFont val="Tahoma"/>
            <family val="2"/>
            <charset val="186"/>
          </rPr>
          <t>Mari Kalma:</t>
        </r>
        <r>
          <rPr>
            <sz val="9"/>
            <color indexed="81"/>
            <rFont val="Tahoma"/>
            <family val="2"/>
            <charset val="186"/>
          </rPr>
          <t xml:space="preserve">
 (1) Kohatasu määr lasteasutuses ühes kalendrikuus ühe lapse kohta on 12 eurot.</t>
        </r>
      </text>
    </comment>
    <comment ref="F69" authorId="1" shapeId="0">
      <text>
        <r>
          <rPr>
            <b/>
            <sz val="9"/>
            <color indexed="81"/>
            <rFont val="Tahoma"/>
            <family val="2"/>
            <charset val="186"/>
          </rPr>
          <t>Mari Kalma:</t>
        </r>
        <r>
          <rPr>
            <sz val="9"/>
            <color indexed="81"/>
            <rFont val="Tahoma"/>
            <family val="2"/>
            <charset val="186"/>
          </rPr>
          <t xml:space="preserve">
 (2) Perede puhul, kus lasteasutuses käib kaks ja enam last, on kohatasu määr ühes kalendrikuus ühe lapse kohta 10 eurot.</t>
        </r>
      </text>
    </comment>
    <comment ref="D70" authorId="1" shapeId="0">
      <text>
        <r>
          <rPr>
            <b/>
            <sz val="9"/>
            <color indexed="81"/>
            <rFont val="Tahoma"/>
            <family val="2"/>
            <charset val="186"/>
          </rPr>
          <t>Mari Kalma:</t>
        </r>
        <r>
          <rPr>
            <sz val="9"/>
            <color indexed="81"/>
            <rFont val="Tahoma"/>
            <family val="2"/>
            <charset val="186"/>
          </rPr>
          <t xml:space="preserve">
Erineb lasteaiati: 5-5,6%
 (1) Osalustasu määrad kehtestatakse lähtuvalt Vabariigi Valitsuse kehtestatud kuupalga alammäärast arvestusperioodile (1. jaanuar – 31. detsember) eelnenud eelarveaastal järgmiselt:
 1) Sillamäe Lasteaias Pääsupesa 5% ühe lapse kohta kuus (ujulata);
 2) Sillamäe Lasteaias Rukkilill, Sillamäe Lasteaias Jaaniussike, Sillamäe Lasteaias Päikseke ja Sillamäe Lasteaias Helepunased Purjed 5,6% ühe lapse kohta kuus (ujulaga).</t>
        </r>
      </text>
    </comment>
    <comment ref="G70" authorId="1" shapeId="0">
      <text>
        <r>
          <rPr>
            <b/>
            <sz val="9"/>
            <color indexed="81"/>
            <rFont val="Tahoma"/>
            <family val="2"/>
            <charset val="186"/>
          </rPr>
          <t>Mari Kalma:</t>
        </r>
        <r>
          <rPr>
            <sz val="9"/>
            <color indexed="81"/>
            <rFont val="Tahoma"/>
            <family val="2"/>
            <charset val="186"/>
          </rPr>
          <t xml:space="preserve">
 (2) Vanem vabastatakse osalustasu maksmisest:
 3) kui ühest perest käib lasteaias kolm või enam last, maksab vanem osalustasu kahe lapse eest.</t>
        </r>
      </text>
    </comment>
    <comment ref="I70" authorId="1" shapeId="0">
      <text>
        <r>
          <rPr>
            <b/>
            <sz val="9"/>
            <color indexed="81"/>
            <rFont val="Tahoma"/>
            <family val="2"/>
            <charset val="186"/>
          </rPr>
          <t>Mari Kalma:</t>
        </r>
        <r>
          <rPr>
            <sz val="9"/>
            <color indexed="81"/>
            <rFont val="Tahoma"/>
            <family val="2"/>
            <charset val="186"/>
          </rPr>
          <t xml:space="preserve">
 (1) Toetust võivad taotleda vähekindlustatud lastega pered kelle sissetulek ühe pereliikme kohta pärast eluasemekulude mahaarvamist on väiksem kui 50% kehtivast töötasu alammäärast ja iga järgmise pereliikme kohta väiksem kui 40% kehtivast töötasu alammäärast kuus ning nelja ja enam lapsega (vanuses 0-19 aastat) pered.
 (2) Taotluse võivad esitada lapsevanemad, hooldajad, eestkostjad või vajadusel lasteaia direktorid või lastekaitsetöötajad või muud isikud.
 (3) Üldjuhul määratakse toetus kord kuus ja kantakse üle Sillamäe lasteaiale.
 (4) Toetus määratakse linnavalitsuse sotsiaalkomisjoni otsuse alusel.</t>
        </r>
      </text>
    </comment>
    <comment ref="D71" authorId="1" shapeId="0">
      <text>
        <r>
          <rPr>
            <b/>
            <sz val="9"/>
            <color indexed="81"/>
            <rFont val="Tahoma"/>
            <family val="2"/>
            <charset val="186"/>
          </rPr>
          <t>Mari Kalma:</t>
        </r>
        <r>
          <rPr>
            <sz val="9"/>
            <color indexed="81"/>
            <rFont val="Tahoma"/>
            <family val="2"/>
            <charset val="186"/>
          </rPr>
          <t xml:space="preserve">
Erineb lasteaiati olenevalt ujula olemasolust: 12,2-13,4%
§ 2.  Vanema osa määra suurus ja teatavaks tegemine
 (1) Vanema osa määr ühes kuus ühe lapse kohta on summa, mis moodustab 12,2% Vabariigi Valitsuse kehtestatud töötasu alammäärast kuus.
 (2) Ujulaga lasteasutuses, kus lapsele on tagatud ujumisõppe võimalus, on vanema osa määr ühes kuus ühe lapse kohta summa, mis moodustab 13,4% Vabariigi Valitsuse kehtestatud töötasu alammäärast kuus.</t>
        </r>
      </text>
    </comment>
    <comment ref="G71" authorId="1" shapeId="0">
      <text>
        <r>
          <rPr>
            <b/>
            <sz val="9"/>
            <color indexed="81"/>
            <rFont val="Tahoma"/>
            <family val="2"/>
            <charset val="186"/>
          </rPr>
          <t>Mari Kalma:</t>
        </r>
        <r>
          <rPr>
            <sz val="9"/>
            <color indexed="81"/>
            <rFont val="Tahoma"/>
            <family val="2"/>
            <charset val="186"/>
          </rPr>
          <t xml:space="preserve">
Paljulapselised pered, alates kolmandast lapsest, saavad kohatasu vabastust 100% juhul, kui:
Tallinna lasteasutuses käib perest kolm või enam last
vanema ja laste elukoht on Eesti rahvastikuregistri andmetel Tallinna linn.</t>
        </r>
      </text>
    </comment>
    <comment ref="I71" authorId="1" shapeId="0">
      <text>
        <r>
          <rPr>
            <b/>
            <sz val="9"/>
            <color indexed="81"/>
            <rFont val="Tahoma"/>
            <family val="2"/>
            <charset val="186"/>
          </rPr>
          <t>Mari Kalma:</t>
        </r>
        <r>
          <rPr>
            <sz val="9"/>
            <color indexed="81"/>
            <rFont val="Tahoma"/>
            <family val="2"/>
            <charset val="186"/>
          </rPr>
          <t xml:space="preserve">
§ 4.  Vanema osast vabastamine
 (1) Kui vanemal ei ole võimalik vanema osa täies ulatuses tasuda, esitab ta direktorile vanema osa maksmisest vabastamise avalduse.
 (2) Käesoleva paragrahvi lõikes 1 nimetatud avalduse esitamise õigus on vanemal juhul, kui nii vanema(te) kui ka lapse elukohana on Eesti rahvastikuregistrisse (edaspidi rahvastikuregister) kantud Tallinna linn ja kui perekonna netosissetulek esimese pereliikme kohta on väiksem kehtivast töötasu alammäärast ja iga järgmise pereliikme kohta väiksem kui 80% kehtivast töötasu alammäärast.
 (3) Direktoril on õigus käimasoleva õppeaasta lõpuni kuni 80% ulatuses vabastada vanema osa maksmisest vanem, kelle avalduses esitatud andmete õigsust on kirjalikult kinnitanud elukohajärgse linnaosa valitsuse sotsiaalhoolekande osakond. Direktor kooskõlastab vanema osast vabastamise ja selle kestuse hoolekoguga ning kinnitab käskkirjaga.</t>
        </r>
      </text>
    </comment>
    <comment ref="K71" authorId="1" shapeId="0">
      <text>
        <r>
          <rPr>
            <b/>
            <sz val="9"/>
            <color indexed="81"/>
            <rFont val="Tahoma"/>
            <family val="2"/>
            <charset val="186"/>
          </rPr>
          <t>Mari Kalma:</t>
        </r>
        <r>
          <rPr>
            <sz val="9"/>
            <color indexed="81"/>
            <rFont val="Tahoma"/>
            <family val="2"/>
            <charset val="186"/>
          </rPr>
          <t xml:space="preserve">
 (1) Piirmäära ulatuses kaetakse toidukulu lasteasutuses käival lapsel, kelle elukohana on Eesti rahvastikuregistrisse (edaspidi rahvastikuregister) kantud Tallinna linn. Lapse rahvastikuregistrijärgset aadressi kontrollitakse Eesti hariduse infosüsteemis üks kord kuus.</t>
        </r>
      </text>
    </comment>
    <comment ref="L71" authorId="1" shapeId="0">
      <text>
        <r>
          <rPr>
            <b/>
            <sz val="9"/>
            <color indexed="81"/>
            <rFont val="Tahoma"/>
            <family val="2"/>
            <charset val="186"/>
          </rPr>
          <t>Mari Kalma:</t>
        </r>
        <r>
          <rPr>
            <sz val="9"/>
            <color indexed="81"/>
            <rFont val="Tahoma"/>
            <family val="2"/>
            <charset val="186"/>
          </rPr>
          <t xml:space="preserve">
 (1) Toidukulu tasumisest vabastatakse täies ulatuses avalduse alusel:
 1) Tallinna Lastekodus asenduskoduteenusel viibiv ja lasteasutuses käiv laps;
 2) vähekindlustatud pere laps juhul, kui lapse ja tema vanema(te) elukohana on rahvastikuregistrisse kantud Tallinna linn ja perekonna netosissetulek esimese pereliikme kohta on väiksem kehtivast töötasu alammäärast ning iga järgmise pereliikme kohta väiksem kui 80% kehtivast töötasu alammäärast.</t>
        </r>
      </text>
    </comment>
    <comment ref="D72" authorId="1" shapeId="0">
      <text>
        <r>
          <rPr>
            <b/>
            <sz val="9"/>
            <color indexed="81"/>
            <rFont val="Tahoma"/>
            <family val="2"/>
            <charset val="186"/>
          </rPr>
          <t>Mari Kalma:</t>
        </r>
        <r>
          <rPr>
            <sz val="9"/>
            <color indexed="81"/>
            <rFont val="Tahoma"/>
            <family val="2"/>
            <charset val="186"/>
          </rPr>
          <t xml:space="preserve">
§ 1.  Kehtestada Tapa valla munitsipaalomandis olevate koolieelsete lasteasutuste rahastamisel lapsevanema poolt majandamiskulude, personalikulude ja õppevahendite kulude osaliseks katmiseks makstava tasu suurused lapse kohta alljärgnevalt:
1) ühe lasteasutuses käiva lapse kohta – 6,00 protsenti kehtivast miinimumpalgast;</t>
        </r>
      </text>
    </comment>
    <comment ref="F72" authorId="1" shapeId="0">
      <text>
        <r>
          <rPr>
            <b/>
            <sz val="9"/>
            <color indexed="81"/>
            <rFont val="Tahoma"/>
            <family val="2"/>
            <charset val="186"/>
          </rPr>
          <t>Mari Kalma:</t>
        </r>
        <r>
          <rPr>
            <sz val="9"/>
            <color indexed="81"/>
            <rFont val="Tahoma"/>
            <family val="2"/>
            <charset val="186"/>
          </rPr>
          <t xml:space="preserve">
§ 1.  Kehtestada Tapa valla munitsipaalomandis olevate koolieelsete lasteasutuste rahastamisel lapsevanema poolt majandamiskulude, personalikulude ja õppevahendite kulude osaliseks katmiseks makstava tasu suurused lapse kohta alljärgnevalt:
1) ühe lasteasutuses käiva lapse kohta – 6,00 protsenti kehtivast miinimumpalgast;
2) pere teise lasteasutuses käiva lapse kohta – 4,00 protsenti kehtivast miinimumpalgast;</t>
        </r>
      </text>
    </comment>
    <comment ref="G72" authorId="1" shapeId="0">
      <text>
        <r>
          <rPr>
            <b/>
            <sz val="9"/>
            <color indexed="81"/>
            <rFont val="Tahoma"/>
            <family val="2"/>
            <charset val="186"/>
          </rPr>
          <t>Mari Kalma:</t>
        </r>
        <r>
          <rPr>
            <sz val="9"/>
            <color indexed="81"/>
            <rFont val="Tahoma"/>
            <family val="2"/>
            <charset val="186"/>
          </rPr>
          <t xml:space="preserve">
§ 1.  Kehtestada Tapa valla munitsipaalomandis olevate koolieelsete lasteasutuste rahastamisel lapsevanema poolt majandamiskulude, personalikulude ja õppevahendite kulude osaliseks katmiseks makstava tasu suurused lapse kohta alljärgnevalt:
1) ühe lasteasutuses käiva lapse kohta – 6,00 protsenti kehtivast miinimumpalgast;
2) pere teise lasteasutuses käiva lapse kohta – 4,00 protsenti kehtivast miinimumpalgast;
3) pere kolmanda ja enama lasteasutuses käiva lapse kohta tasu ei võeta.</t>
        </r>
      </text>
    </comment>
    <comment ref="K72" authorId="1" shapeId="0">
      <text>
        <r>
          <rPr>
            <b/>
            <sz val="9"/>
            <color indexed="81"/>
            <rFont val="Tahoma"/>
            <family val="2"/>
            <charset val="186"/>
          </rPr>
          <t>Mari Kalma:</t>
        </r>
        <r>
          <rPr>
            <sz val="9"/>
            <color indexed="81"/>
            <rFont val="Tahoma"/>
            <family val="2"/>
            <charset val="186"/>
          </rPr>
          <t xml:space="preserve">
§ 12.  Koolieelse lasteasutuses käiva lapse toitlustamise toetus
 (1) Toetus on Tapa valla koolieelses lasteasutuses käiva Eesti rahvastikuregistri andmetel Tapa valla lapse toidukulu päevamaksumuse tasumine valla eelarvest.
 (2) Toetuse saamiseks ei anta haldusakti ega vormistata halduslepingut, vaid toetus antakse toiminguna, mille tulemusena ei pea lapsevanem tasuma toidukulu päevamaksumust.
 (3) Koolieelses lasteasutuses käivate laste kohta peab nimekirja lasteasutuse juht, kes annab andmed igakuiselt ametiasutuse finants- ja arenguosakonnale.</t>
        </r>
      </text>
    </comment>
    <comment ref="D73" authorId="1" shapeId="0">
      <text>
        <r>
          <rPr>
            <b/>
            <sz val="9"/>
            <color indexed="81"/>
            <rFont val="Tahoma"/>
            <family val="2"/>
            <charset val="186"/>
          </rPr>
          <t>Mari Kalma:</t>
        </r>
        <r>
          <rPr>
            <sz val="9"/>
            <color indexed="81"/>
            <rFont val="Tahoma"/>
            <family val="2"/>
            <charset val="186"/>
          </rPr>
          <t xml:space="preserve">
On ka erisus tasus: Ilmatsalu lasteaias Lepatriinu 8-14% 
(1) Tartu linna koolieelsete munitsipaallasteasutuste (edaspidi lasteasutus) rahastamisel moodustab lapsevanema poolt kaetav osa ühes kuus ühe lapse kohta 15% eelneval kalendriaastal kehtinud Vabariigi Valitsuse poolt töölepingu seaduse paragrahvi 29 lõike 5 alusel kehtestatud kuutasu alammäärast (edaspidi kohatasu).</t>
        </r>
      </text>
    </comment>
    <comment ref="F73" authorId="1" shapeId="0">
      <text>
        <r>
          <rPr>
            <b/>
            <sz val="9"/>
            <color indexed="81"/>
            <rFont val="Tahoma"/>
            <family val="2"/>
            <charset val="186"/>
          </rPr>
          <t>Mari Kalma:</t>
        </r>
        <r>
          <rPr>
            <sz val="9"/>
            <color indexed="81"/>
            <rFont val="Tahoma"/>
            <family val="2"/>
            <charset val="186"/>
          </rPr>
          <t xml:space="preserve">
 (1) Kui lapsevanemal on kaks või enam last, kes kasutavad kohta koolieelses lasteasutuses või lapsehoius, siis peab ta maksma kohatasu:
 1) 100% vanuselt noorima lapse eest;
 2) 50% vanuselt järgmise lapse eest;</t>
        </r>
      </text>
    </comment>
    <comment ref="H73" authorId="1" shapeId="0">
      <text>
        <r>
          <rPr>
            <b/>
            <sz val="9"/>
            <color indexed="81"/>
            <rFont val="Tahoma"/>
            <family val="2"/>
            <charset val="186"/>
          </rPr>
          <t>Mari Kalma:</t>
        </r>
        <r>
          <rPr>
            <sz val="9"/>
            <color indexed="81"/>
            <rFont val="Tahoma"/>
            <family val="2"/>
            <charset val="186"/>
          </rPr>
          <t xml:space="preserve">
 (1) Kui lapsevanemal on kaks või enam last, kes kasutavad kohta koolieelses lasteasutuses või lapsehoius, siis peab ta maksma kohatasu:
 1) 100% vanuselt noorima lapse eest;
 2) 50% vanuselt järgmise lapse eest;
 3) kolmanda ja järgneva lapse eest kohatasu maksma ei pea.</t>
        </r>
      </text>
    </comment>
    <comment ref="I73" authorId="1" shapeId="0">
      <text>
        <r>
          <rPr>
            <b/>
            <sz val="9"/>
            <color indexed="81"/>
            <rFont val="Tahoma"/>
            <family val="2"/>
            <charset val="186"/>
          </rPr>
          <t>Mari Kalma:</t>
        </r>
        <r>
          <rPr>
            <sz val="9"/>
            <color indexed="81"/>
            <rFont val="Tahoma"/>
            <family val="2"/>
            <charset val="186"/>
          </rPr>
          <t xml:space="preserve">
3. peatükk
Perioodiline toetus 
§ 22.  Kohamaksutoetus ja toidutoetus
 (1) Kohamaksutoetus on koolieelses lasteasutuses koha kasutamisel lapsevanema poolt kaetava osa hüvitamiseks makstav toetus.
 (2) Toidutoetus on lapse toidupäeva maksumuse hüvitamiseks ette nähtud toetus.
 (3) Toetuse määr on 100% kohamaksust ja toidupäeva maksumusest.
§ 21.  Perioodilise toetuse määramise üldpõhimõtted
 (1) Perioodilise toetuse määramisel võetakse arvesse perekonna taotlemisele eelneva kolme kuu keskmine netosissetulek.
 (2) Toetus määratakse, kui sissetulek perekonnaliikme kohta on väiksem kui 50% Vabariigi Valitsuse poolt kehtestatud palga alammäärast.</t>
        </r>
      </text>
    </comment>
    <comment ref="J73" authorId="1" shapeId="0">
      <text>
        <r>
          <rPr>
            <b/>
            <sz val="9"/>
            <color indexed="81"/>
            <rFont val="Tahoma"/>
            <family val="2"/>
            <charset val="186"/>
          </rPr>
          <t>Mari Kalma:</t>
        </r>
        <r>
          <rPr>
            <sz val="9"/>
            <color indexed="81"/>
            <rFont val="Tahoma"/>
            <family val="2"/>
            <charset val="186"/>
          </rPr>
          <t xml:space="preserve">
§ 3.  Kohatasu suurus osakoormuse korral
 (1) Kui laps kasutab lasteasutuses kohta osakoormusega, siis on tema kohatasu ühes kuus koormuse ja käesoleva määruse paragrahvi 1 lõikes 1 sätestatud kohatasu korrutis, arvestades paragrahvides 2 ja 21 sätestatud erisusi.
[RT IV, 30.05.2018, 16 - jõust. 02.06.2018]</t>
        </r>
      </text>
    </comment>
    <comment ref="L73" authorId="1" shapeId="0">
      <text>
        <r>
          <rPr>
            <b/>
            <sz val="9"/>
            <color indexed="81"/>
            <rFont val="Tahoma"/>
            <family val="2"/>
            <charset val="186"/>
          </rPr>
          <t>Mari Kalma:</t>
        </r>
        <r>
          <rPr>
            <sz val="9"/>
            <color indexed="81"/>
            <rFont val="Tahoma"/>
            <family val="2"/>
            <charset val="186"/>
          </rPr>
          <t xml:space="preserve">
3. peatükk
Perioodiline toetus 
§ 22.  Kohamaksutoetus ja toidutoetus
 (1) Kohamaksutoetus on koolieelses lasteasutuses koha kasutamisel lapsevanema poolt kaetava osa hüvitamiseks makstav toetus.
 (2) Toidutoetus on lapse toidupäeva maksumuse hüvitamiseks ette nähtud toetus.
 (3) Toetuse määr on 100% kohamaksust ja toidupäeva maksumusest.
§ 21.  Perioodilise toetuse määramise üldpõhimõtted
 (1) Perioodilise toetuse määramisel võetakse arvesse perekonna taotlemisele eelneva kolme kuu keskmine netosissetulek.
 (2) Toetus määratakse, kui sissetulek perekonnaliikme kohta on väiksem kui 50% Vabariigi Valitsuse poolt kehtestatud palga alammäärast.</t>
        </r>
      </text>
    </comment>
    <comment ref="D74" authorId="1" shapeId="0">
      <text>
        <r>
          <rPr>
            <b/>
            <sz val="9"/>
            <color indexed="81"/>
            <rFont val="Tahoma"/>
            <family val="2"/>
            <charset val="186"/>
          </rPr>
          <t>Mari Kalma:</t>
        </r>
        <r>
          <rPr>
            <sz val="9"/>
            <color indexed="81"/>
            <rFont val="Tahoma"/>
            <family val="2"/>
            <charset val="186"/>
          </rPr>
          <t xml:space="preserve">
Erineb lasteaiati ja periooditi: 4,5-8%
 (1) Kehtestada Lähte Lasteaias Kiisupere, Raadi Lasteaias Ripsik ja Kõrveküla Lasteaias Päikeseratas käiva lapse kohatasu vanemate poolt kaetava osa määraks ühes kuus:
 1) perioodil 01.01.-31.12.2019 8% Vabariigi Valitsuse poolt töölepingu seaduse paragrahvi 29 lõike 5 alusel kehtestatud kuutasu alammäärast;
 2) perioodil 01.01.-31.12.2020 8% Vabariigi Valitsuse poolt töölepingu seaduse paragrahvi 29 lõike 5 alusel kehtestatud kuutasu alammäärast;
 3) perioodil 01.01.-31.12.2021 8% Vabariigi Valitsuse poolt töölepingu seaduse paragrahvi 29 lõike 5 alusel kehtestatud kuutasu alammäärast.
 (2) Kehtestada Tabivere Lasteaias käiva lapse kohatasu vanemate poolt kaetava osa määraks ühes kuus:
 1) perioodil 01.01.-31.12.2019 4,5% Vabariigi Valitsuse poolt töölepingu seaduse paragrahvi 29 lõike 5 alusel kehtestatud kuutasu alammäärast;
 2) perioodil 01.01.-31.12.2020 6,5% Vabariigi Valitsuse poolt töölepingu seaduse paragrahvi 29 lõike 5 alusel kehtestatud kuutasu alammäärast;
 3) perioodil 01.01.-31.12.2021 8% Vabariigi Valitsuse poolt töölepingu seaduse paragrahvi 29 lõike 5 alusel kehtestatud kuutasu alammäärast.
 (3) Kehtestada Laeva Lasteaias käiva lapse kohatasu vanemate poolt kaetava osa määraks ühes kuus:
 1) perioodil 01.01.-31.12.2019 5,5% Vabariigi Valitsuse poolt töölepingu seaduse paragrahvi 29 lõike 5 alusel kehtestatud kuutasu alammäärast;
 2) perioodil 01.01.-31.12.2020 6,5% Vabariigi Valitsuse poolt töölepingu seaduse paragrahvi 29 lõike 5 alusel kehtestatud kuutasu alammäärast;
 3) perioodil 01.01.-31.12.2021 8% Vabariigi Valitsuse poolt töölepingu seaduse paragrahvi 29 lõike 5 alusel kehtestatud kuutasu alammäärast.</t>
        </r>
      </text>
    </comment>
    <comment ref="I74" authorId="1" shapeId="0">
      <text>
        <r>
          <rPr>
            <b/>
            <sz val="9"/>
            <color indexed="81"/>
            <rFont val="Tahoma"/>
            <family val="2"/>
            <charset val="186"/>
          </rPr>
          <t>Mari Kalma:</t>
        </r>
        <r>
          <rPr>
            <sz val="9"/>
            <color indexed="81"/>
            <rFont val="Tahoma"/>
            <family val="2"/>
            <charset val="186"/>
          </rPr>
          <t xml:space="preserve">
 3) lasteaia kohatasu kompenseerimine, mis määratakse üheks õppeaastaks lapsevanema osalustasu osaliseks või täielikuks kompenseerimiseks. Nimetatud toetuse määr on 50% kohamaksust, kui sissetulek perekonnaliikme kohta on väiksem kui 50% palga alammäärast ning 100% kohamaksust, kui perekond on taotlemise kuul toimetulekutoetuse saaja. Kui pärast kohatasu toetuse määramist määratakse perekonnale toimetulekutoetus, suurendab täitevorgan kohatasu toetuse määra alates järgmisest kalendrikuust;</t>
        </r>
      </text>
    </comment>
    <comment ref="L74" authorId="1" shapeId="0">
      <text>
        <r>
          <rPr>
            <b/>
            <sz val="9"/>
            <color indexed="81"/>
            <rFont val="Tahoma"/>
            <family val="2"/>
            <charset val="186"/>
          </rPr>
          <t>Mari Kalma:</t>
        </r>
        <r>
          <rPr>
            <sz val="9"/>
            <color indexed="81"/>
            <rFont val="Tahoma"/>
            <family val="2"/>
            <charset val="186"/>
          </rPr>
          <t xml:space="preserve">
  Lapse toiduraha katmise toetuse eesmärk on vähekindlustatud peredele toetuse andmine lapse toitlustamise kulude katteks koolieelses lasteasutuses (sealhulgas lastehoid), üldhariduskoolis või kutseõppeasutuses käivale lapsele.
 (2) Täitevorgani korraldusega vabastatakse lapsevanem osaliselt või täielikult lasteaiatoidu maksmisest.</t>
        </r>
      </text>
    </comment>
    <comment ref="D75" authorId="1" shapeId="0">
      <text>
        <r>
          <rPr>
            <b/>
            <sz val="9"/>
            <color indexed="81"/>
            <rFont val="Tahoma"/>
            <family val="2"/>
            <charset val="186"/>
          </rPr>
          <t>Mari Kalma:</t>
        </r>
        <r>
          <rPr>
            <sz val="9"/>
            <color indexed="81"/>
            <rFont val="Tahoma"/>
            <family val="2"/>
            <charset val="186"/>
          </rPr>
          <t xml:space="preserve">
 (1) Kohatasu lasteaias käiva lapse eest ühes kuus on 5% Vabariigi Valitsuse kehtestatud töötasu alammäärast.</t>
        </r>
      </text>
    </comment>
    <comment ref="F75" authorId="1" shapeId="0">
      <text>
        <r>
          <rPr>
            <b/>
            <sz val="9"/>
            <color indexed="81"/>
            <rFont val="Tahoma"/>
            <family val="2"/>
            <charset val="186"/>
          </rPr>
          <t>Mari Kalma:</t>
        </r>
        <r>
          <rPr>
            <sz val="9"/>
            <color indexed="81"/>
            <rFont val="Tahoma"/>
            <family val="2"/>
            <charset val="186"/>
          </rPr>
          <t xml:space="preserve">
 (2) Vanem vabastatakse kohatasu maksmisest teise või enama lapse eest 100% ulatuses alljärgnevatel tingimustel:
 1) peres on kaks või enam last, kes käivad lasteaias ja
 2) nii vanema kui ka laste elukoht on rahvastikuregistri andmetel Toila vald.</t>
        </r>
      </text>
    </comment>
    <comment ref="I75" authorId="1" shapeId="0">
      <text>
        <r>
          <rPr>
            <b/>
            <sz val="9"/>
            <color indexed="81"/>
            <rFont val="Tahoma"/>
            <family val="2"/>
            <charset val="186"/>
          </rPr>
          <t>Mari Kalma:</t>
        </r>
        <r>
          <rPr>
            <sz val="9"/>
            <color indexed="81"/>
            <rFont val="Tahoma"/>
            <family val="2"/>
            <charset val="186"/>
          </rPr>
          <t xml:space="preserve">
 (2) Leibkonna sissetulekust sõltuvad toetused:
 1) toetus lasteaia kulude (kohamaks, osalustasu, toidupäev) osaliseks hüvitamiseks;
§ 2.  Leibkonna sissetulekust sõltuvate toetuste piirmäärad
  1) toetus lasteaia kulude osaliseks hüvitamiseks - kuni 50 eurot lapse kohta kuus;</t>
        </r>
      </text>
    </comment>
    <comment ref="L75" authorId="1" shapeId="0">
      <text>
        <r>
          <rPr>
            <b/>
            <sz val="9"/>
            <color indexed="81"/>
            <rFont val="Tahoma"/>
            <family val="2"/>
            <charset val="186"/>
          </rPr>
          <t>Mari Kalma:</t>
        </r>
        <r>
          <rPr>
            <sz val="9"/>
            <color indexed="81"/>
            <rFont val="Tahoma"/>
            <family val="2"/>
            <charset val="186"/>
          </rPr>
          <t xml:space="preserve">
 (2) Leibkonna sissetulekust sõltuvad toetused:
 1) toetus lasteaia kulude (kohamaks, osalustasu, toidupäev) osaliseks hüvitamiseks;
§ 2.  Leibkonna sissetulekust sõltuvate toetuste piirmäärad
  1) toetus lasteaia kulude osaliseks hüvitamiseks - kuni 50 eurot lapse kohta kuus;</t>
        </r>
      </text>
    </comment>
    <comment ref="N75" authorId="1" shapeId="0">
      <text>
        <r>
          <rPr>
            <b/>
            <sz val="9"/>
            <color indexed="81"/>
            <rFont val="Tahoma"/>
            <family val="2"/>
            <charset val="186"/>
          </rPr>
          <t>Mari Kalma:</t>
        </r>
        <r>
          <rPr>
            <sz val="9"/>
            <color indexed="81"/>
            <rFont val="Tahoma"/>
            <family val="2"/>
            <charset val="186"/>
          </rPr>
          <t xml:space="preserve">
Piirmäärad: https://www.riigiteataja.ee/akt/421122018017</t>
        </r>
      </text>
    </comment>
    <comment ref="D76" authorId="1" shapeId="0">
      <text>
        <r>
          <rPr>
            <b/>
            <sz val="9"/>
            <color indexed="81"/>
            <rFont val="Tahoma"/>
            <family val="2"/>
            <charset val="186"/>
          </rPr>
          <t>Mari Kalma:</t>
        </r>
        <r>
          <rPr>
            <sz val="9"/>
            <color indexed="81"/>
            <rFont val="Tahoma"/>
            <family val="2"/>
            <charset val="186"/>
          </rPr>
          <t xml:space="preserve">
"Kuni Tori valla uute kordade vastuvõtmiseni kehtivad piirkondades varasemalt kehtestatud õigusaktid." Osalustasu varieerub :5/8/11%. 11% kehtib Sauga kohta, aga 11% on määruse järgi eelmise aasta töötasu min määrast.
Sindi: https://www.riigiteataja.ee/akt/415062016006
Are: https://www.riigiteataja.ee/akt/420112012024?leiaKehtiv
Sauga: https://www.riigiteataja.ee/akt/407012014045
Tori: https://www.riigiteataja.ee/akt/402122014020</t>
        </r>
      </text>
    </comment>
    <comment ref="F76" authorId="1" shapeId="0">
      <text>
        <r>
          <rPr>
            <b/>
            <sz val="9"/>
            <color indexed="81"/>
            <rFont val="Tahoma"/>
            <family val="2"/>
            <charset val="186"/>
          </rPr>
          <t>Mari Kalma:</t>
        </r>
        <r>
          <rPr>
            <sz val="9"/>
            <color indexed="81"/>
            <rFont val="Tahoma"/>
            <family val="2"/>
            <charset val="186"/>
          </rPr>
          <t xml:space="preserve">
 (3) Ühest perest pärit Sauga valla lasteaedades kohta kasutava teise lapse eest tasub vanem 50 % osalustasust õppeaastaks esitatud avalduse alusel.</t>
        </r>
      </text>
    </comment>
    <comment ref="G76" authorId="1" shapeId="0">
      <text>
        <r>
          <rPr>
            <b/>
            <sz val="9"/>
            <color indexed="81"/>
            <rFont val="Tahoma"/>
            <family val="2"/>
            <charset val="186"/>
          </rPr>
          <t>Mari Kalma:</t>
        </r>
        <r>
          <rPr>
            <sz val="9"/>
            <color indexed="81"/>
            <rFont val="Tahoma"/>
            <family val="2"/>
            <charset val="186"/>
          </rPr>
          <t xml:space="preserve">
 (4) Ühest perest pärit Sauga valla lasteaedades kohta kasutava kolmanda ja järgmiste laste eest õppeaastaks esitatud avalduse alusel vanem osalustasu ei maksa.</t>
        </r>
      </text>
    </comment>
    <comment ref="K76" authorId="1" shapeId="0">
      <text>
        <r>
          <rPr>
            <b/>
            <sz val="9"/>
            <color indexed="81"/>
            <rFont val="Tahoma"/>
            <family val="2"/>
            <charset val="186"/>
          </rPr>
          <t>Mari Kalma:</t>
        </r>
        <r>
          <rPr>
            <sz val="9"/>
            <color indexed="81"/>
            <rFont val="Tahoma"/>
            <family val="2"/>
            <charset val="186"/>
          </rPr>
          <t xml:space="preserve">
 (5) Kolme- ja enamalapselised perekonnad, kelle kõigi laste elukoht rahvastikuregistri kohaselt on Tori vald, on vabastatud lapse koolieelse lasteasutuse toiduraha tasumisest. Toiduraha tasumisest vabastamine ei sõltu 2,5 kordsest pere netosissetulekute toimetulekupiirist.</t>
        </r>
      </text>
    </comment>
    <comment ref="L76" authorId="1" shapeId="0">
      <text>
        <r>
          <rPr>
            <b/>
            <sz val="9"/>
            <color indexed="81"/>
            <rFont val="Tahoma"/>
            <family val="2"/>
            <charset val="186"/>
          </rPr>
          <t>Mari Kalma:</t>
        </r>
        <r>
          <rPr>
            <sz val="9"/>
            <color indexed="81"/>
            <rFont val="Tahoma"/>
            <family val="2"/>
            <charset val="186"/>
          </rPr>
          <t xml:space="preserve">
  Sissetulekust sõltuvad toetused on:
 1) toetus koolieelse lasteasutuse toidu eest tasumiseks;
§ 15.  Toetus koolieelse lasteasutuse toidu eest tasumiseks
 (1) Koolieelse lasteasutuse toidu eest tasumise toetust makstakse lapse toidupäeva maksumuse kompenseerimiseks.
 (2) Koolieelse lasteasutuse toidu eest tasumise toetuse taotleja ja lasteasutuses käiva lapse rahvastikuregistrijärgne elukoht peab olema Tori vald.
 (3) Toetuse suurus ühes kalendrikuus ühe lapse kohta ei ole suurem kui toidupäeva maksumuse tegelik kulu.</t>
        </r>
      </text>
    </comment>
    <comment ref="D77" authorId="1" shapeId="0">
      <text>
        <r>
          <rPr>
            <b/>
            <sz val="9"/>
            <color indexed="81"/>
            <rFont val="Tahoma"/>
            <family val="2"/>
            <charset val="186"/>
          </rPr>
          <t>Mari Kalma:</t>
        </r>
        <r>
          <rPr>
            <sz val="9"/>
            <color indexed="81"/>
            <rFont val="Tahoma"/>
            <family val="2"/>
            <charset val="186"/>
          </rPr>
          <t xml:space="preserve">
  Osalustasu on 23 eurot kuus, millest 15 eurot on kohatasu ja 8 eurot on õppetasu.</t>
        </r>
      </text>
    </comment>
    <comment ref="D78" authorId="1" shapeId="0">
      <text>
        <r>
          <rPr>
            <b/>
            <sz val="9"/>
            <color indexed="81"/>
            <rFont val="Tahoma"/>
            <family val="2"/>
            <charset val="186"/>
          </rPr>
          <t>Mari Kalma:</t>
        </r>
        <r>
          <rPr>
            <sz val="9"/>
            <color indexed="81"/>
            <rFont val="Tahoma"/>
            <family val="2"/>
            <charset val="186"/>
          </rPr>
          <t xml:space="preserve">
 (1) Osalustasu määr on 5% Vabariigi Valitsuse kehtestatud töötasu alammäärast.</t>
        </r>
      </text>
    </comment>
    <comment ref="F78" authorId="1" shapeId="0">
      <text>
        <r>
          <rPr>
            <b/>
            <sz val="9"/>
            <color indexed="81"/>
            <rFont val="Tahoma"/>
            <family val="2"/>
            <charset val="186"/>
          </rPr>
          <t>Mari Kalma:</t>
        </r>
        <r>
          <rPr>
            <sz val="9"/>
            <color indexed="81"/>
            <rFont val="Tahoma"/>
            <family val="2"/>
            <charset val="186"/>
          </rPr>
          <t xml:space="preserve">
 (3) Kui perest käib lasteaias samaaegselt kaks last, maksab lapsevanem ühe lapse eest 100% ja teise lapse eest 75% osalustasu määrast.</t>
        </r>
      </text>
    </comment>
    <comment ref="G78" authorId="1" shapeId="0">
      <text>
        <r>
          <rPr>
            <b/>
            <sz val="9"/>
            <color indexed="81"/>
            <rFont val="Tahoma"/>
            <family val="2"/>
            <charset val="186"/>
          </rPr>
          <t>Mari Kalma:</t>
        </r>
        <r>
          <rPr>
            <sz val="9"/>
            <color indexed="81"/>
            <rFont val="Tahoma"/>
            <family val="2"/>
            <charset val="186"/>
          </rPr>
          <t xml:space="preserve">
 (4) Kui perest käib lasteaias samaaegselt kolm või enam last, tasub lapsevanem ühe lapse eest 100%, teise eest 75% ning kolmanda ja järgnevate laste eest lapsevanem osalustasu ei maksa.</t>
        </r>
      </text>
    </comment>
    <comment ref="I78" authorId="1" shapeId="0">
      <text>
        <r>
          <rPr>
            <b/>
            <sz val="9"/>
            <color indexed="81"/>
            <rFont val="Tahoma"/>
            <family val="2"/>
            <charset val="186"/>
          </rPr>
          <t>Mari Kalma:</t>
        </r>
        <r>
          <rPr>
            <sz val="9"/>
            <color indexed="81"/>
            <rFont val="Tahoma"/>
            <family val="2"/>
            <charset val="186"/>
          </rPr>
          <t xml:space="preserve">
§ 103.  Toetus haridusasutuses laste toitlustamiseks ja koolieelse lasteasutuse seaduse § 27 lõike 3 alusel kehtestatud tasu (lasteaia kohatasu) hüvitamiseks
 (1) Haridusasutuses laste toitlustamiseks ja koolieelse lasteasutuse seaduse § 27 lõike 3 alusel kehtestatud tasu (lasteaia kohatasu) kulu katmise toetus on Türi valla eelarvest toimetulekuraskustesse sattunud isikule või perele, kes kasvatab üldhariduskoolis või kutseõppeasutuses õppivat või lasteaias käivat last, makstav mitteperioodiline toetus.
 (2) Toetust makstakse kuni 100% teenust osutava isiku määratud hinnast. Toetuse suurus sõltub isiku toimetulekuvõimest ning elukondlikest vajadustest.</t>
        </r>
      </text>
    </comment>
    <comment ref="L78" authorId="1" shapeId="0">
      <text>
        <r>
          <rPr>
            <b/>
            <sz val="9"/>
            <color indexed="81"/>
            <rFont val="Tahoma"/>
            <family val="2"/>
            <charset val="186"/>
          </rPr>
          <t>Mari Kalma:</t>
        </r>
        <r>
          <rPr>
            <sz val="9"/>
            <color indexed="81"/>
            <rFont val="Tahoma"/>
            <family val="2"/>
            <charset val="186"/>
          </rPr>
          <t xml:space="preserve">
§ 103.  Toetus haridusasutuses laste toitlustamiseks ja koolieelse lasteasutuse seaduse § 27 lõike 3 alusel kehtestatud tasu (lasteaia kohatasu) hüvitamiseks
 (1) Haridusasutuses laste toitlustamiseks ja koolieelse lasteasutuse seaduse § 27 lõike 3 alusel kehtestatud tasu (lasteaia kohatasu) kulu katmise toetus on Türi valla eelarvest toimetulekuraskustesse sattunud isikule või perele, kes kasvatab üldhariduskoolis või kutseõppeasutuses õppivat või lasteaias käivat last, makstav mitteperioodiline toetus.
 (2) Toetust makstakse kuni 100% teenust osutava isiku määratud hinnast. Toetuse suurus sõltub isiku toimetulekuvõimest ning elukondlikest vajadustest.</t>
        </r>
      </text>
    </comment>
    <comment ref="D79" authorId="1" shapeId="0">
      <text>
        <r>
          <rPr>
            <b/>
            <sz val="9"/>
            <color rgb="FF000000"/>
            <rFont val="Segoe UI"/>
            <family val="2"/>
            <charset val="186"/>
          </rPr>
          <t>Mari Kalma:</t>
        </r>
        <r>
          <rPr>
            <sz val="9"/>
            <color rgb="FF000000"/>
            <rFont val="Segoe UI"/>
            <family val="2"/>
            <charset val="186"/>
          </rPr>
          <t xml:space="preserve">
Vastavalt Valga Linnavolikogu määrusele nr 11, 23. nov. 2007, on kohaliku omavalitsuse korralduse seaduse § 22 lõige 1 punkt 37 ning koolieelse lasteasutuse seaduse § 27 lõigete 3 ja 4 alusel muudetud "Valga linna munitsipaallasteasutuste rahastamisel vanemate poolse osalustasu määr ja tasumise kord" järgnevalt:
"Osalustasu on 15 eurot kuus, millest 10 eurot on ette nähtud lasteasutuse majandamiskulude, personali töötasu ja sotsiaalmaksu osaliseks katteks, 5 eurot osaliseks õppevahendite kulude katteks."
Määrus jõustub 01. jaanuaril 2008. aastal.</t>
        </r>
      </text>
    </comment>
    <comment ref="I79" authorId="1" shapeId="0">
      <text>
        <r>
          <rPr>
            <b/>
            <sz val="9"/>
            <color rgb="FF000000"/>
            <rFont val="Segoe UI"/>
            <family val="2"/>
            <charset val="186"/>
          </rPr>
          <t>Mari Kalma:</t>
        </r>
        <r>
          <rPr>
            <sz val="9"/>
            <color rgb="FF000000"/>
            <rFont val="Segoe UI"/>
            <family val="2"/>
            <charset val="186"/>
          </rPr>
          <t xml:space="preserve">
 (3) Täiendava sotsiaaltoetuse määramise materiaalse puuduse korral otsustab vallavalitsuse sotsiaaltöö teenistuse ametnik 10 tööpäeva jooksul. Toetuse määramisel hüvitatakse üldjuhul kuni pool taotleja poolt tasutud kulutustest järgmiste esmavajaduste jaoks, kuid mitte üle järgnevalt kehtestatava toetuse ülemmäärade:
 1) küttematerjali ostu või küttepuude ülestöötamise kulude hüvitamiseks kuni 65 eurot aastas pere kohta;
 2) laste huvitegevuse kulude hüvitamiseks kuni 25 eurot lapse kohta kuus;
 3) lasteaiatasu hüvitamiseks kuni 30 eurot kuus;</t>
        </r>
      </text>
    </comment>
    <comment ref="D80" authorId="1" shapeId="0">
      <text>
        <r>
          <rPr>
            <b/>
            <sz val="9"/>
            <color rgb="FF000000"/>
            <rFont val="Segoe UI"/>
            <family val="2"/>
            <charset val="186"/>
          </rPr>
          <t>Mari Kalma:</t>
        </r>
        <r>
          <rPr>
            <sz val="9"/>
            <color rgb="FF000000"/>
            <rFont val="Segoe UI"/>
            <family val="2"/>
            <charset val="186"/>
          </rPr>
          <t xml:space="preserve">
 (1) Lasteaiatasu suurus ühe lapse kohta on 58 (viiskümmend kaheksa) eurot kuus.</t>
        </r>
      </text>
    </comment>
    <comment ref="F80" authorId="1" shapeId="0">
      <text>
        <r>
          <rPr>
            <b/>
            <sz val="9"/>
            <color rgb="FF000000"/>
            <rFont val="Segoe UI"/>
            <family val="2"/>
            <charset val="186"/>
          </rPr>
          <t>Mari Kalma:</t>
        </r>
        <r>
          <rPr>
            <sz val="9"/>
            <color rgb="FF000000"/>
            <rFont val="Segoe UI"/>
            <family val="2"/>
            <charset val="186"/>
          </rPr>
          <t xml:space="preserve">
 (1) Kui ühest perest käib lasteaias 2 või enam last, on teise ja järgnevate laste lasteaiatasu suurus 50% käesoleva määruse § 2 lõikes 1 kehtestatud määrast.</t>
        </r>
      </text>
    </comment>
    <comment ref="I80" authorId="1" shapeId="0">
      <text>
        <r>
          <rPr>
            <b/>
            <sz val="9"/>
            <color rgb="FF000000"/>
            <rFont val="Segoe UI"/>
            <family val="2"/>
            <charset val="186"/>
          </rPr>
          <t>Mari Kalma:</t>
        </r>
        <r>
          <rPr>
            <sz val="9"/>
            <color rgb="FF000000"/>
            <rFont val="Segoe UI"/>
            <family val="2"/>
            <charset val="186"/>
          </rPr>
          <t xml:space="preserve">
§ 11.  Lasteaia ja lastehoiu kohatasu toetus
 (1) Toetust antakse vähekindlustatud perekonnale lastehoiu ja munitsipaal- või eralasteaia kohatasu tasumiseks vallavalitsuse poolt kehtestatud määras, tingimusel, et laps ja lapse mõlemad vanemad või teda kasvatavad isikud on rahvastikuregistri andmetel Viimsi valla elanikud.
</t>
        </r>
      </text>
    </comment>
    <comment ref="L80" authorId="1" shapeId="0">
      <text>
        <r>
          <rPr>
            <b/>
            <sz val="9"/>
            <color rgb="FF000000"/>
            <rFont val="Segoe UI"/>
            <family val="2"/>
            <charset val="186"/>
          </rPr>
          <t>Mari Kalma:</t>
        </r>
        <r>
          <rPr>
            <sz val="9"/>
            <color rgb="FF000000"/>
            <rFont val="Segoe UI"/>
            <family val="2"/>
            <charset val="186"/>
          </rPr>
          <t xml:space="preserve">
§ 10.  Lasteaias, lastehoius ja koolis toidu eest tasumise toetus
 (1) Toetust antakse vähekindlustatud perele:
 1) koolieelses lasteasutuses või lastehoius käiva lapse toiduraha maksumuse hüvitamiseks;
 2) gümnaasiumis, kutseõppeasutuses õppiva või põhikooli pikapäevarühmas käiva lapse toiduraha maksumuse hüvitamiseks õppeperioodil.</t>
        </r>
      </text>
    </comment>
    <comment ref="D81" authorId="1" shapeId="0">
      <text>
        <r>
          <rPr>
            <b/>
            <sz val="9"/>
            <color rgb="FF000000"/>
            <rFont val="Segoe UI"/>
            <family val="2"/>
            <charset val="186"/>
          </rPr>
          <t>Mari Kalma:</t>
        </r>
        <r>
          <rPr>
            <sz val="9"/>
            <color rgb="FF000000"/>
            <rFont val="Segoe UI"/>
            <family val="2"/>
            <charset val="186"/>
          </rPr>
          <t xml:space="preserve">
Erineb lasteaiati: 12/13%
  Õppekulu suurus on:
 1) lasteaedade Karlsson, Krõll, Midrimaa ja Mängupesa kõikidele lastele ja lasteaed Männimäe sõimerühma lastele (1-3 aastased) 12% alampalgast;
 2) lasteaedade Mesimumm ja Männimäe lastele 13% alampalgast;
 3) suvekuudel (juuni, juuli, august) kõikidele lastele 12% alampalgast;</t>
        </r>
      </text>
    </comment>
    <comment ref="F81" authorId="1" shapeId="0">
      <text>
        <r>
          <rPr>
            <b/>
            <sz val="9"/>
            <color rgb="FF000000"/>
            <rFont val="Segoe UI"/>
            <family val="2"/>
            <charset val="186"/>
          </rPr>
          <t>Mari Kalma:</t>
        </r>
        <r>
          <rPr>
            <sz val="9"/>
            <color rgb="FF000000"/>
            <rFont val="Segoe UI"/>
            <family val="2"/>
            <charset val="186"/>
          </rPr>
          <t xml:space="preserve">
 (1) Õppekulu tasumise soodustus 50% kehtib:
 1) pere teisele lasteaias käivale lapsele;</t>
        </r>
      </text>
    </comment>
    <comment ref="G81" authorId="1" shapeId="0">
      <text>
        <r>
          <rPr>
            <b/>
            <sz val="9"/>
            <color rgb="FF000000"/>
            <rFont val="Segoe UI"/>
            <family val="2"/>
            <charset val="186"/>
          </rPr>
          <t>Mari Kalma:</t>
        </r>
        <r>
          <rPr>
            <sz val="9"/>
            <color rgb="FF000000"/>
            <rFont val="Segoe UI"/>
            <family val="2"/>
            <charset val="186"/>
          </rPr>
          <t xml:space="preserve">
 (2) Õppekulu tasumise soodustus 100% kehtib:
 1) toimetulekutoetust saava pere lapsele toimetulekutoetuse saamisele järgneval kuul;
 2) lapsele, kui peres käib lasteaias kolm või enam last.</t>
        </r>
      </text>
    </comment>
    <comment ref="I81" authorId="1" shapeId="0">
      <text>
        <r>
          <rPr>
            <b/>
            <sz val="9"/>
            <color rgb="FF000000"/>
            <rFont val="Segoe UI"/>
            <family val="2"/>
            <charset val="186"/>
          </rPr>
          <t>Mari Kalma:</t>
        </r>
        <r>
          <rPr>
            <sz val="9"/>
            <color rgb="FF000000"/>
            <rFont val="Segoe UI"/>
            <family val="2"/>
            <charset val="186"/>
          </rPr>
          <t xml:space="preserve">
(2) Õppekulu tasumise soodustus 100% kehtib:
 1) toimetulekutoetust saava pere lapsele toimetulekutoetuse saamisele järgneval kuul;</t>
        </r>
      </text>
    </comment>
    <comment ref="J81" authorId="1" shapeId="0">
      <text>
        <r>
          <rPr>
            <b/>
            <sz val="9"/>
            <color rgb="FF000000"/>
            <rFont val="Segoe UI"/>
            <family val="2"/>
            <charset val="186"/>
          </rPr>
          <t>Mari Kalma:</t>
        </r>
        <r>
          <rPr>
            <sz val="9"/>
            <color rgb="FF000000"/>
            <rFont val="Segoe UI"/>
            <family val="2"/>
            <charset val="186"/>
          </rPr>
          <t xml:space="preserve">
 4) osaajaline koht kõikidele lastele 6% alampalgast.</t>
        </r>
      </text>
    </comment>
    <comment ref="L81" authorId="1" shapeId="0">
      <text>
        <r>
          <rPr>
            <b/>
            <sz val="9"/>
            <color rgb="FF000000"/>
            <rFont val="Segoe UI"/>
            <family val="2"/>
            <charset val="186"/>
          </rPr>
          <t>Mari Kalma:</t>
        </r>
        <r>
          <rPr>
            <sz val="9"/>
            <color rgb="FF000000"/>
            <rFont val="Segoe UI"/>
            <family val="2"/>
            <charset val="186"/>
          </rPr>
          <t xml:space="preserve">
§ 9.  Lasteaialaste toitlustamise toetus
 (1) Toitlustamise toetust makstakse vähekindlustatud leibkondadele koolieelsetes lasteasutustes käivate laste toitlustamise toetamiseks.</t>
        </r>
      </text>
    </comment>
    <comment ref="D82" authorId="1" shapeId="0">
      <text>
        <r>
          <rPr>
            <b/>
            <sz val="9"/>
            <color rgb="FF000000"/>
            <rFont val="Segoe UI"/>
            <family val="2"/>
            <charset val="186"/>
          </rPr>
          <t>Mari Kalma:</t>
        </r>
        <r>
          <rPr>
            <sz val="9"/>
            <color rgb="FF000000"/>
            <rFont val="Segoe UI"/>
            <family val="2"/>
            <charset val="186"/>
          </rPr>
          <t xml:space="preserve">
 (1) Osalustasu suurus lapsevanemale alates 1. septembrist 2018 täisajaga koha kasutamisel on:
 1) ühe lasteaias käiva lapse kohta 25,00 eurot kalendrikuus;</t>
        </r>
      </text>
    </comment>
    <comment ref="F82" authorId="1" shapeId="0">
      <text>
        <r>
          <rPr>
            <b/>
            <sz val="9"/>
            <color rgb="FF000000"/>
            <rFont val="Segoe UI"/>
            <family val="2"/>
            <charset val="186"/>
          </rPr>
          <t>Mari Kalma:</t>
        </r>
        <r>
          <rPr>
            <sz val="9"/>
            <color rgb="FF000000"/>
            <rFont val="Segoe UI"/>
            <family val="2"/>
            <charset val="186"/>
          </rPr>
          <t xml:space="preserve">
 (1) Osalustasu suurus lapsevanemale alates 1. septembrist 2018 täisajaga koha kasutamisel on:
 1) ühe lasteaias käiva lapse kohta 25,00 eurot kalendrikuus;
 2) iga järgneva samast perest lasteaias käiva lapse eest lapsevanem osalustasu ei maksa;</t>
        </r>
      </text>
    </comment>
    <comment ref="J82" authorId="1" shapeId="0">
      <text>
        <r>
          <rPr>
            <b/>
            <sz val="9"/>
            <color rgb="FF000000"/>
            <rFont val="Segoe UI"/>
            <family val="2"/>
            <charset val="186"/>
          </rPr>
          <t>Mari Kalma:</t>
        </r>
        <r>
          <rPr>
            <sz val="9"/>
            <color rgb="FF000000"/>
            <rFont val="Segoe UI"/>
            <family val="2"/>
            <charset val="186"/>
          </rPr>
          <t xml:space="preserve">
 (2) Osalustasu suurus lapsevanemale alates 1. septembrist 2018 osaajalise koha kasutamisel on:
 1) ühe lasteaias käiva lapse kohta 15,00 eurot kalendrikuus;
 2) iga järgneva samast perest lasteaias käiva lapse eest lapsevanem osalustasu ei maksa;
 3) rahvastikuregistri andmetel väljaspool Viljandi valda elavatele lapsevanematele on osalustasu suuruseks 15,00 eurot kalendrikuus iga lasteaias käiva lapse kohta.</t>
        </r>
      </text>
    </comment>
    <comment ref="L82" authorId="1" shapeId="0">
      <text>
        <r>
          <rPr>
            <b/>
            <sz val="9"/>
            <color rgb="FF000000"/>
            <rFont val="Segoe UI"/>
            <family val="2"/>
            <charset val="186"/>
          </rPr>
          <t>Mari Kalma:</t>
        </r>
        <r>
          <rPr>
            <sz val="9"/>
            <color rgb="FF000000"/>
            <rFont val="Segoe UI"/>
            <family val="2"/>
            <charset val="186"/>
          </rPr>
          <t xml:space="preserve">
 (1) Laste toitlustamise toetust on õigus saada vähekindlustatud perel, kelle laps käib:
 1) koolieelses lasteasutuses toidupäeva kulude ja/või kohamaksu katteks;
 2) üldhariduskooli pikapäeva rühmas oote kulude katteks.</t>
        </r>
      </text>
    </comment>
    <comment ref="D83" authorId="1" shapeId="0">
      <text>
        <r>
          <rPr>
            <b/>
            <sz val="9"/>
            <color rgb="FF000000"/>
            <rFont val="Segoe UI"/>
            <family val="2"/>
            <charset val="186"/>
          </rPr>
          <t>Mari Kalma:</t>
        </r>
        <r>
          <rPr>
            <sz val="9"/>
            <color rgb="FF000000"/>
            <rFont val="Segoe UI"/>
            <family val="2"/>
            <charset val="186"/>
          </rPr>
          <t xml:space="preserve">
1.Kehtestada Vinni valla lasteaedades 2019.aastaks kulude vanemate poolt kaetava osa suuruseks õppekulu määr - 240 eurot lapse kohta aastas.</t>
        </r>
      </text>
    </comment>
    <comment ref="I83" authorId="1" shapeId="0">
      <text>
        <r>
          <rPr>
            <b/>
            <sz val="9"/>
            <color rgb="FF000000"/>
            <rFont val="Segoe UI"/>
            <family val="2"/>
            <charset val="186"/>
          </rPr>
          <t>Mari Kalma:</t>
        </r>
        <r>
          <rPr>
            <sz val="9"/>
            <color rgb="FF000000"/>
            <rFont val="Segoe UI"/>
            <family val="2"/>
            <charset val="186"/>
          </rPr>
          <t xml:space="preserve">
 (1) Haridusasutuses laste toitlustamiseks ja koolieelse lasteasutuse seaduse § 27 lõike 3 alusel kehtestatud tasu lasteaia õppekulu katmise toetus on Vinni valla eelarvest madala sissetulekuga perele, kes kasvatab üldhariduskoolis või kutseõppeasutuses õppivat või lasteaias käivat last, makstav mitteperioodiline toetus.
 (2) Lasteaia lapsevanema osalustasu (edaspidi osalustasu) toetust on õigus taotleda kahe ja enama lapsega perel, kui lapsed käivad Vinni valla lasteaias. Osalustasu toetust hakatakse katma taotletava kuule järgmisest kuust, esimesel poolaastal kuni 30. juunini ning teisel poolaastal kuni 31. detsembrini. Nimetatud hüvitis ei laiene perele, juhul kui juuli ja augustikuus erandkorras kasutab lasteaiateenust sügisel koolikohustuse täitmist alustav laps. Vallavalitsusel on õigus katta lasteaia toiduraha ja osalustasu võlgnevused, kui perel on selleks mõjuv põhjus.
[RT IV, 08.11.2018, 6 - jõust. 11.11.2018]
 (3) Toetust makstakse 100% teenust osutavast määratud hinnast.</t>
        </r>
      </text>
    </comment>
    <comment ref="L83" authorId="1" shapeId="0">
      <text>
        <r>
          <rPr>
            <b/>
            <sz val="9"/>
            <color rgb="FF000000"/>
            <rFont val="Segoe UI"/>
            <family val="2"/>
            <charset val="186"/>
          </rPr>
          <t>Mari Kalma:</t>
        </r>
        <r>
          <rPr>
            <sz val="9"/>
            <color rgb="FF000000"/>
            <rFont val="Segoe UI"/>
            <family val="2"/>
            <charset val="186"/>
          </rPr>
          <t xml:space="preserve">
 (1) Haridusasutuses laste toitlustamiseks ja koolieelse lasteasutuse seaduse § 27 lõike 3 alusel kehtestatud tasu lasteaia õppekulu katmise toetus on Vinni valla eelarvest madala sissetulekuga perele, kes kasvatab üldhariduskoolis või kutseõppeasutuses õppivat või lasteaias käivat last, makstav mitteperioodiline toetus.
 (2) Lasteaia lapsevanema osalustasu (edaspidi osalustasu) toetust on õigus taotleda kahe ja enama lapsega perel, kui lapsed käivad Vinni valla lasteaias. Osalustasu toetust hakatakse katma taotletava kuule järgmisest kuust, esimesel poolaastal kuni 30. juunini ning teisel poolaastal kuni 31. detsembrini. Nimetatud hüvitis ei laiene perele, juhul kui juuli ja augustikuus erandkorras kasutab lasteaiateenust sügisel koolikohustuse täitmist alustav laps. Vallavalitsusel on õigus katta lasteaia toiduraha ja osalustasu võlgnevused, kui perel on selleks mõjuv põhjus.
[RT IV, 08.11.2018, 6 - jõust. 11.11.2018]
 (3) Toetust makstakse 100% teenust osutavast määratud hinnast.
</t>
        </r>
      </text>
    </comment>
    <comment ref="D84" authorId="1" shapeId="0">
      <text>
        <r>
          <rPr>
            <b/>
            <sz val="9"/>
            <color rgb="FF000000"/>
            <rFont val="Segoe UI"/>
            <family val="2"/>
            <charset val="186"/>
          </rPr>
          <t>Mari Kalma:</t>
        </r>
        <r>
          <rPr>
            <sz val="9"/>
            <color rgb="FF000000"/>
            <rFont val="Segoe UI"/>
            <family val="2"/>
            <charset val="186"/>
          </rPr>
          <t xml:space="preserve">
 (1) Vanema osalustasu suuruseks on 21 eurot kuus ühe lapse kohta.</t>
        </r>
      </text>
    </comment>
    <comment ref="G84" authorId="1" shapeId="0">
      <text>
        <r>
          <rPr>
            <b/>
            <sz val="9"/>
            <color rgb="FF000000"/>
            <rFont val="Segoe UI"/>
            <family val="2"/>
            <charset val="186"/>
          </rPr>
          <t>Mari Kalma:</t>
        </r>
        <r>
          <rPr>
            <sz val="9"/>
            <color rgb="FF000000"/>
            <rFont val="Segoe UI"/>
            <family val="2"/>
            <charset val="186"/>
          </rPr>
          <t xml:space="preserve">
 (3) Kui lasteasutuses käib ühest perest korraga kolm ja enam last, siis lapsevanema poolt esitatud avalduse ning Viru-Nigula Vallavalitsuse otsuse alusel vabastatakse pere alates kolmandast lapsest vanema osalustasust tingimusel, et laste ja nende vanemate elukoht registrijärgselt on Viru-Nigula vald.</t>
        </r>
      </text>
    </comment>
    <comment ref="L84" authorId="1" shapeId="0">
      <text>
        <r>
          <rPr>
            <b/>
            <sz val="9"/>
            <color rgb="FF000000"/>
            <rFont val="Segoe UI"/>
            <family val="2"/>
            <charset val="186"/>
          </rPr>
          <t>Mari Kalma:</t>
        </r>
        <r>
          <rPr>
            <sz val="9"/>
            <color rgb="FF000000"/>
            <rFont val="Segoe UI"/>
            <family val="2"/>
            <charset val="186"/>
          </rPr>
          <t xml:space="preserve">
 (3) Sissetulekust sõltuvad sotsiaaltoetused on:
 1) ühekordne sotsiaaltoetus toimetuleku tagamiseks;
 2) toimetulekutoetus;
 3) vältimatu sotsiaalabi;
 4) lastelaagritoetus;
 5) kooli- ja lasteaiatoidu toetus. 
(1) Toetust makstakse laste toitlustamiseks Viru-Nigula valla lasteaedades käivatele lastele toidupäevamaksumuse kompenseerimiseks või valla üldhariduskoolides õppivatele lastele pikapäevarühma toidu maksumuse kompenseerimiseks.</t>
        </r>
      </text>
    </comment>
    <comment ref="D85" authorId="1" shapeId="0">
      <text>
        <r>
          <rPr>
            <b/>
            <sz val="9"/>
            <color rgb="FF000000"/>
            <rFont val="Segoe UI"/>
            <family val="2"/>
            <charset val="186"/>
          </rPr>
          <t>Mari Kalma:</t>
        </r>
        <r>
          <rPr>
            <sz val="9"/>
            <color rgb="FF000000"/>
            <rFont val="Segoe UI"/>
            <family val="2"/>
            <charset val="186"/>
          </rPr>
          <t xml:space="preserve">
2. Kui laps kes ei ole EHIS-e (Eesti Hariduse Infosüsteem) registris Vormsi
Lasteaed -Põhikooli nimekirjas, arvestatakse tema eest õppemaksu 1,5 kordses
määras ning nende laste päevasööki ei toetata Vormsi valla eelarvest.
3. Alla 2 aastaste laste õppemaksu ja päevatoiduraha arvestamisel võetakse aluseks
rahvastikuregistri andmed. Kui alla 2 aastase lapse vanematest kumbki ei ole
registreeritud Eesti rahvastikuregistris aadressiga Vormsi vald, arvestatakse tema
eest õppemaksu 1,5 kordses määras ning nende laste päevasööki ei toetata Vormsi
valla eelarvest.</t>
        </r>
      </text>
    </comment>
    <comment ref="E85" authorId="1" shapeId="0">
      <text>
        <r>
          <rPr>
            <b/>
            <sz val="9"/>
            <color rgb="FF000000"/>
            <rFont val="Segoe UI"/>
            <family val="2"/>
            <charset val="186"/>
          </rPr>
          <t>Mari Kalma:</t>
        </r>
        <r>
          <rPr>
            <sz val="9"/>
            <color rgb="FF000000"/>
            <rFont val="Segoe UI"/>
            <family val="2"/>
            <charset val="186"/>
          </rPr>
          <t xml:space="preserve">
1. Kehtestada alates 01.09.2015 Vormsi valla lasteaias lastevanemate poolt kaetava osa
(edaspidi nimetatud õppemaks) määraks ühe lasteaia nimekirjas oleva lapse kohta 7 eurot
kuus. Arvestuse aluseks on Eesti Hariduse Infosüsteem (edaspidi EHIS).</t>
        </r>
      </text>
    </comment>
    <comment ref="F85" authorId="1" shapeId="0">
      <text>
        <r>
          <rPr>
            <b/>
            <sz val="9"/>
            <color rgb="FF000000"/>
            <rFont val="Segoe UI"/>
            <family val="2"/>
            <charset val="186"/>
          </rPr>
          <t>Mari Kalma:</t>
        </r>
        <r>
          <rPr>
            <sz val="9"/>
            <color rgb="FF000000"/>
            <rFont val="Segoe UI"/>
            <family val="2"/>
            <charset val="186"/>
          </rPr>
          <t xml:space="preserve">
Kui ühest Vormsi valla perest, kus vähemalt üks lapsevanematest on Eesti
rahvastikuregistris registreeritud aadressiga Vormsi vald, käib lasteaias 2 või
enam last, kes on EHIS-e registris Vormsi Lasteaed Põhikooli nimekirjas, siis
arvestatakse nende eest 50% õppemaksu määrast.</t>
        </r>
      </text>
    </comment>
    <comment ref="K85" authorId="1" shapeId="0">
      <text>
        <r>
          <rPr>
            <b/>
            <sz val="9"/>
            <color rgb="FF000000"/>
            <rFont val="Segoe UI"/>
            <family val="2"/>
            <charset val="186"/>
          </rPr>
          <t>Mari Kalma:</t>
        </r>
        <r>
          <rPr>
            <sz val="9"/>
            <color rgb="FF000000"/>
            <rFont val="Segoe UI"/>
            <family val="2"/>
            <charset val="186"/>
          </rPr>
          <t xml:space="preserve">
 (7) Vormsi Lasteaed-Põhikooli lasteaia päevatoidu maksumusest 2/3 kaetakse Vormsi laste vanematele valla eelarvest. Päevatoidu maksumus kinnitatakse vallavalitsuse korraldusega.</t>
        </r>
      </text>
    </comment>
    <comment ref="D86" authorId="1" shapeId="0">
      <text>
        <r>
          <rPr>
            <b/>
            <sz val="9"/>
            <color rgb="FF000000"/>
            <rFont val="Segoe UI"/>
            <family val="2"/>
            <charset val="186"/>
          </rPr>
          <t>Mari Kalma:</t>
        </r>
        <r>
          <rPr>
            <sz val="9"/>
            <color rgb="FF000000"/>
            <rFont val="Segoe UI"/>
            <family val="2"/>
            <charset val="186"/>
          </rPr>
          <t xml:space="preserve">
(1) Kehtestada lasteasutuse õppekulu määraks 17 eurot kuus ühe lapse kohta.</t>
        </r>
      </text>
    </comment>
    <comment ref="G86" authorId="1" shapeId="0">
      <text>
        <r>
          <rPr>
            <b/>
            <sz val="9"/>
            <color rgb="FF000000"/>
            <rFont val="Segoe UI"/>
            <family val="2"/>
            <charset val="186"/>
          </rPr>
          <t>Mari Kalma:</t>
        </r>
        <r>
          <rPr>
            <sz val="9"/>
            <color rgb="FF000000"/>
            <rFont val="Segoe UI"/>
            <family val="2"/>
            <charset val="186"/>
          </rPr>
          <t xml:space="preserve">
 (1) Õppekulu maksmisest vabastamist on õigus taotleda vanemal või teda asendaval isikul, kelle elukoht on Eesti rahvastikuregistri andmetel Võru linn ning kellel on kolm või enam alla 18-aastast või üle 18-aastast last, kes õpivad põhikooli, gümnaasiumi või kutseõppeasutuse statsionaarses õppes, v.a gümnaasiumijärgses kutseõppes.</t>
        </r>
      </text>
    </comment>
    <comment ref="I86" authorId="1" shapeId="0">
      <text>
        <r>
          <rPr>
            <b/>
            <sz val="9"/>
            <color rgb="FF000000"/>
            <rFont val="Segoe UI"/>
            <family val="2"/>
            <charset val="186"/>
          </rPr>
          <t>Mari Kalma:</t>
        </r>
        <r>
          <rPr>
            <sz val="9"/>
            <color rgb="FF000000"/>
            <rFont val="Segoe UI"/>
            <family val="2"/>
            <charset val="186"/>
          </rPr>
          <t xml:space="preserve">
 (2) Toitlustamise toetust ja koolieelses lasteasutuses muude kulude vanemate poolt kaetava osa toetust makstakse isikule, kelle perekonna netosissetulek on pärast "Sotsiaalhoolekande seadus" § 133 lõigetes 5 ja 6 sätestatud tingimustel arvestatud eluasemekulude mahaarvamist väiksem kui pooleteistkordne toimetulekupiir.
 (1) Koolieelses lasteasutuses muude kulude vanemate poolt kaetava osa toetus määratakse isikule, kelle laps on vähemalt 3-aastane, järgnevalt:
 1) peres on 1 laps, toetuse määr 25% muudest kuludest;
 2) peres on 2 kuni 18-aastast (k.a) koolieelses lasteasutuses käivat või õppivat last, toetuse määr 50% muudest kuludest.
 3) lastekaitsespetsialisti ettepanekul muudel põhjendatud juhtudel.</t>
        </r>
      </text>
    </comment>
    <comment ref="L86" authorId="1" shapeId="0">
      <text>
        <r>
          <rPr>
            <b/>
            <sz val="9"/>
            <color rgb="FF000000"/>
            <rFont val="Segoe UI"/>
            <family val="2"/>
            <charset val="186"/>
          </rPr>
          <t>Mari Kalma:</t>
        </r>
        <r>
          <rPr>
            <sz val="9"/>
            <color rgb="FF000000"/>
            <rFont val="Segoe UI"/>
            <family val="2"/>
            <charset val="186"/>
          </rPr>
          <t xml:space="preserve">
(2) Toitlustamise toetust ja koolieelses lasteasutuses muude kulude vanemate poolt kaetava osa toetust makstakse isikule, kelle perekonna netosissetulek on pärast "Sotsiaalhoolekande seadus" § 133 lõigetes 5 ja 6 sätestatud tingimustel arvestatud eluasemekulude mahaarvamist väiksem kui pooleteistkordne toimetulekupiir.
 (1) Toitlustamise toetus määratakse:
 1) koolieelses lasteasutuses käiva lapse vanemale, kes töötab ja/või õpib tasemeõppes, 100% toidupäeva maksumusest;
 2) koolieelse lasteasutuse viimases rühmas käiva lapse vanemale, kes ei tööta, 100% toidupäeva maksumusest;</t>
        </r>
      </text>
    </comment>
    <comment ref="D87" authorId="1" shapeId="0">
      <text>
        <r>
          <rPr>
            <b/>
            <sz val="9"/>
            <color rgb="FF000000"/>
            <rFont val="Segoe UI"/>
            <family val="2"/>
            <charset val="186"/>
          </rPr>
          <t>Mari Kalma:</t>
        </r>
        <r>
          <rPr>
            <sz val="9"/>
            <color rgb="FF000000"/>
            <rFont val="Segoe UI"/>
            <family val="2"/>
            <charset val="186"/>
          </rPr>
          <t xml:space="preserve">
 (1) Kinnitada koolieelsetes lasteasutustes lastevanemate poolt tasutava õppevahendite maksumuseks 10 eurot kuus ühe lapse kohta.</t>
        </r>
      </text>
    </comment>
    <comment ref="L87" authorId="1" shapeId="0">
      <text>
        <r>
          <rPr>
            <b/>
            <sz val="9"/>
            <color rgb="FF000000"/>
            <rFont val="Segoe UI"/>
            <family val="2"/>
            <charset val="186"/>
          </rPr>
          <t>Mari Kalma:</t>
        </r>
        <r>
          <rPr>
            <sz val="9"/>
            <color rgb="FF000000"/>
            <rFont val="Segoe UI"/>
            <family val="2"/>
            <charset val="186"/>
          </rPr>
          <t xml:space="preserve">
(1) Toetus määratakse vähekindlustatud perele või vanemliku hoolitsuseta lastele koolieelses lasteasutuses või üldhariduskoolis toidukulude täielikuks kompenseerimiseks ja kutseõppeasutuses osaliseks kompenseerimiseks.</t>
        </r>
      </text>
    </comment>
    <comment ref="D88" authorId="1" shapeId="0">
      <text>
        <r>
          <rPr>
            <b/>
            <sz val="9"/>
            <color rgb="FF000000"/>
            <rFont val="Segoe UI"/>
            <family val="2"/>
            <charset val="186"/>
          </rPr>
          <t>Mari Kalma:</t>
        </r>
        <r>
          <rPr>
            <sz val="9"/>
            <color rgb="FF000000"/>
            <rFont val="Segoe UI"/>
            <family val="2"/>
            <charset val="186"/>
          </rPr>
          <t xml:space="preserve">
 (1) Osalustasu suurus on 20 eurot kuus.</t>
        </r>
      </text>
    </comment>
    <comment ref="G88" authorId="1" shapeId="0">
      <text>
        <r>
          <rPr>
            <b/>
            <sz val="9"/>
            <color rgb="FF000000"/>
            <rFont val="Segoe UI"/>
            <family val="2"/>
            <charset val="186"/>
          </rPr>
          <t>Mari Kalma:</t>
        </r>
        <r>
          <rPr>
            <sz val="9"/>
            <color rgb="FF000000"/>
            <rFont val="Segoe UI"/>
            <family val="2"/>
            <charset val="186"/>
          </rPr>
          <t xml:space="preserve">
 (3) Lapsevanem, kelle rahvastikuregistrijärgne elukoht on Väike-Maarja vald ja kellel käib Väike-Maarja valla koolieelsetes lasteasutustes üheaegselt kolm või enam last, on vabastatud kolmanda ja iga järgneva lapse eest osalustasu maksmisest.</t>
        </r>
      </text>
    </comment>
    <comment ref="I88" authorId="1" shapeId="0">
      <text>
        <r>
          <rPr>
            <b/>
            <sz val="9"/>
            <color rgb="FF000000"/>
            <rFont val="Segoe UI"/>
            <family val="2"/>
            <charset val="186"/>
          </rPr>
          <t>Mari Kalma:</t>
        </r>
        <r>
          <rPr>
            <sz val="9"/>
            <color rgb="FF000000"/>
            <rFont val="Segoe UI"/>
            <family val="2"/>
            <charset val="186"/>
          </rPr>
          <t xml:space="preserve">
 (1) Toetust makstakse madala sissetulekuga perele kooli ja lasteaia toiduraha ning kohatasu kulude katmiseks ja vanemliku hoolitsuseta õpilasele õpilaskodu koha eest tasumiseks.</t>
        </r>
      </text>
    </comment>
    <comment ref="L88" authorId="1" shapeId="0">
      <text>
        <r>
          <rPr>
            <b/>
            <sz val="9"/>
            <color rgb="FF000000"/>
            <rFont val="Segoe UI"/>
            <family val="2"/>
            <charset val="186"/>
          </rPr>
          <t>Mari Kalma:</t>
        </r>
        <r>
          <rPr>
            <sz val="9"/>
            <color rgb="FF000000"/>
            <rFont val="Segoe UI"/>
            <family val="2"/>
            <charset val="186"/>
          </rPr>
          <t xml:space="preserve">
 (1) Toetust makstakse madala sissetulekuga perele kooli ja lasteaia toiduraha ning kohatasu kulude katmiseks ja vanemliku hoolitsuseta õpilasele õpilaskodu koha eest tasumiseks.</t>
        </r>
      </text>
    </comment>
  </commentList>
</comments>
</file>

<file path=xl/sharedStrings.xml><?xml version="1.0" encoding="utf-8"?>
<sst xmlns="http://schemas.openxmlformats.org/spreadsheetml/2006/main" count="442" uniqueCount="314">
  <si>
    <t>värvide selgitus:</t>
  </si>
  <si>
    <t>Soodustused on peres lasteaias käivate laste põhised.</t>
  </si>
  <si>
    <t>Soodustused on pere laste arvu põhised.</t>
  </si>
  <si>
    <t>töötasu min määr (2017)</t>
  </si>
  <si>
    <t>töötasu min määr (2018)</t>
  </si>
  <si>
    <t>töötasu min määr (2019)</t>
  </si>
  <si>
    <t xml:space="preserve"> </t>
  </si>
  <si>
    <t>1 laps</t>
  </si>
  <si>
    <t>2 last</t>
  </si>
  <si>
    <t>3 last</t>
  </si>
  <si>
    <t>4+ last</t>
  </si>
  <si>
    <t>Toiduraha maksumuse hüvitamine</t>
  </si>
  <si>
    <t>Maakond</t>
  </si>
  <si>
    <t>KOV</t>
  </si>
  <si>
    <t>VMS keskmine palk</t>
  </si>
  <si>
    <t>Max osalustasu (% alampalgast/eur)</t>
  </si>
  <si>
    <t>Osalustasu I lapse kohta, kui mõlemad vanemad või üksikvanem on sisse kirjutatud (% alampalgast)</t>
  </si>
  <si>
    <t>2 lapsega pere tasu kokku (% alampalgast)</t>
  </si>
  <si>
    <t>3 lapsega pere tasu kokku (% alampalgast)</t>
  </si>
  <si>
    <t>4 lapsega pere tasu kokku (% alampalgast)</t>
  </si>
  <si>
    <t>Vähese sissetulekuga peredele täiendav kohatasu soodustus/toetus</t>
  </si>
  <si>
    <t>Osalise koha võimalused</t>
  </si>
  <si>
    <t>Sissetulekust mittesõltuv (soodustused sissekirjutanutele; vabastuse ulatus)</t>
  </si>
  <si>
    <t>Sissetulekust sõltuv (vajaduspõhine; vabastuse ulatus)</t>
  </si>
  <si>
    <t>Lasteaiatasu link</t>
  </si>
  <si>
    <t>Sotsiaaltoetuse link ja toiduraha hüvitamise link (kui on eraldi)</t>
  </si>
  <si>
    <t>Märkused</t>
  </si>
  <si>
    <t>Kommentaar</t>
  </si>
  <si>
    <t>MÄRKUSED</t>
  </si>
  <si>
    <t>Ida-Viru</t>
  </si>
  <si>
    <t>Alutaguse vald</t>
  </si>
  <si>
    <t>kõigil, 100%</t>
  </si>
  <si>
    <t>https://www.riigiteataja.ee/akt/411072018059</t>
  </si>
  <si>
    <t>Harju</t>
  </si>
  <si>
    <t>Anija vald</t>
  </si>
  <si>
    <t>jah, kuni 100% vabastus</t>
  </si>
  <si>
    <t>jah</t>
  </si>
  <si>
    <t>kuni 100%</t>
  </si>
  <si>
    <t>https://www.riigiteataja.ee/akt/430012018016?leiaKehtiv</t>
  </si>
  <si>
    <t>Võru</t>
  </si>
  <si>
    <t>Antsla vald</t>
  </si>
  <si>
    <t>https://www.riigiteataja.ee/akt/403062016011; https://www.riigiteataja.ee/akt/416092014022</t>
  </si>
  <si>
    <t>https://www.riigiteataja.ee/akt/429122018079</t>
  </si>
  <si>
    <t>Tartu</t>
  </si>
  <si>
    <t>Elva vald</t>
  </si>
  <si>
    <t>https://www.riigiteataja.ee/akt/429052018022</t>
  </si>
  <si>
    <t>https://www.riigiteataja.ee/akt/429122017059</t>
  </si>
  <si>
    <t>Lääne</t>
  </si>
  <si>
    <t>Haapsalu linn</t>
  </si>
  <si>
    <t>Jah, 50/75% vabastus</t>
  </si>
  <si>
    <t>50/100%</t>
  </si>
  <si>
    <t>https://www.riigiteataja.ee/akt/431122013008?leiaKehtiv</t>
  </si>
  <si>
    <t>https://www.riigiteataja.ee/akt/431012019044</t>
  </si>
  <si>
    <t>Lääne-Viru</t>
  </si>
  <si>
    <t>Haljala vald</t>
  </si>
  <si>
    <t>jah, osaliselt</t>
  </si>
  <si>
    <t>osaliselt</t>
  </si>
  <si>
    <t>https://www.riigiteataja.ee/akt/401032018005</t>
  </si>
  <si>
    <t>https://www.riigiteataja.ee/akt/422052018008?leiaKehtiv</t>
  </si>
  <si>
    <t>Harku vald</t>
  </si>
  <si>
    <t>Jah, 100% vabastus</t>
  </si>
  <si>
    <t>https://www.riigiteataja.ee/akt/406012018015?leiaKehtiv</t>
  </si>
  <si>
    <t>https://www.riigiteataja.ee/akt/405012018030?leiaKehtiv</t>
  </si>
  <si>
    <t>Hiiu</t>
  </si>
  <si>
    <t>Hiiumaa vald</t>
  </si>
  <si>
    <t>https://www.riigiteataja.ee/akt/427122014018</t>
  </si>
  <si>
    <t>Pärnu</t>
  </si>
  <si>
    <t>Häädemeeste vald</t>
  </si>
  <si>
    <t>https://www.riigiteataja.ee/akt/411042018038</t>
  </si>
  <si>
    <t>https://www.riigiteataja.ee/akt/411042018037</t>
  </si>
  <si>
    <t>Jõelähtme vald</t>
  </si>
  <si>
    <t>Jah, 100%</t>
  </si>
  <si>
    <t>https://www.riigiteataja.ee/akt/424032016050?leiaKehtiv</t>
  </si>
  <si>
    <t>https://www.riigiteataja.ee/akt/419022016002?leiaKehtiv</t>
  </si>
  <si>
    <t>Jõgeva</t>
  </si>
  <si>
    <t>Jõgeva vald</t>
  </si>
  <si>
    <t>Jah, kuni 100%</t>
  </si>
  <si>
    <t>https://www.riigiteataja.ee/akt/404052018014</t>
  </si>
  <si>
    <t>https://www.riigiteataja.ee/akt/406122018013</t>
  </si>
  <si>
    <t>Jõhvi vald</t>
  </si>
  <si>
    <t>Jah, kuni 100% vabastus</t>
  </si>
  <si>
    <t xml:space="preserve">kuni 100% </t>
  </si>
  <si>
    <t>https://www.riigiteataja.ee/akt/419012018012</t>
  </si>
  <si>
    <t>Järva</t>
  </si>
  <si>
    <t>Järva vald</t>
  </si>
  <si>
    <t>jah, 60% vabastus</t>
  </si>
  <si>
    <t>https://www.riigiteataja.ee/akt/429122018099</t>
  </si>
  <si>
    <t>https://www.riigiteataja.ee/akt/403032018038</t>
  </si>
  <si>
    <t>...ühinemislepingu punktist 7.1.2. tulenevalt ühtlustatakse lasteaedade osalustasud nelja aasta jooksul.</t>
  </si>
  <si>
    <t>Kadrina vald</t>
  </si>
  <si>
    <t>50% teise, 100% 3. ja rohkema lasteaias käiva lapse eest+ühekordne õppetoetus</t>
  </si>
  <si>
    <t>https://www.riigiteataja.ee/akt/430122014003</t>
  </si>
  <si>
    <t>https://www.riigiteataja.ee/akt/407042016044; https://www.riigiteataja.ee/akt/430122014004</t>
  </si>
  <si>
    <t>Kambja vald</t>
  </si>
  <si>
    <t>https://www.riigiteataja.ee/akt/404072018007?leiaKehtiv; http://laululind.ee/images/180515162912_0001.pdf</t>
  </si>
  <si>
    <t>Põlva</t>
  </si>
  <si>
    <t>Kanepi vald</t>
  </si>
  <si>
    <t>https://www.riigiteataja.ee/akt/429032018078?leiaKehtiv</t>
  </si>
  <si>
    <t>Kastre vald</t>
  </si>
  <si>
    <t>jah, kuni 100% kuni üheks õppeaastaks</t>
  </si>
  <si>
    <t>kuni 100% kuni üheks õppeaastaks</t>
  </si>
  <si>
    <t>https://www.riigiteataja.ee/akt/410082018003</t>
  </si>
  <si>
    <t>https://www.riigiteataja.ee/akt/403052018013</t>
  </si>
  <si>
    <t>Rapla</t>
  </si>
  <si>
    <t>Kehtna vald</t>
  </si>
  <si>
    <t>50%/100%</t>
  </si>
  <si>
    <t>https://www.riigiteataja.ee/akt/415022018023</t>
  </si>
  <si>
    <t>https://www.riigiteataja.ee/akt/413032018024?leiaKehtiv</t>
  </si>
  <si>
    <t>Keila linn</t>
  </si>
  <si>
    <t>https://www.riigiteataja.ee/akt/404052018055</t>
  </si>
  <si>
    <t>https://www.riigiteataja.ee/akt/407022018022</t>
  </si>
  <si>
    <t>Kihnu vald</t>
  </si>
  <si>
    <t>https://www.riigiteataja.ee/akt/410022015001</t>
  </si>
  <si>
    <t>Kiili vald</t>
  </si>
  <si>
    <t>https://www.riigiteataja.ee/akt/429052014001?leiaKehtiv</t>
  </si>
  <si>
    <t>Kohila vald</t>
  </si>
  <si>
    <t>https://www.riigiteataja.ee/akt/411022014046</t>
  </si>
  <si>
    <t>https://www.riigiteataja.ee/akt/406042018010</t>
  </si>
  <si>
    <t>Kohtla-Järve linn</t>
  </si>
  <si>
    <t>jah, 50-100% vabastus</t>
  </si>
  <si>
    <t>kuni 50%</t>
  </si>
  <si>
    <t>https://www.riigiteataja.ee/akt/402102014014</t>
  </si>
  <si>
    <t>https://www.riigiteataja.ee/akt/422012019009</t>
  </si>
  <si>
    <t>Kose vald</t>
  </si>
  <si>
    <t>3 või enama kooli- või lasteaialapse puhul 100%</t>
  </si>
  <si>
    <t xml:space="preserve">
100%</t>
  </si>
  <si>
    <t>https://www.riigiteataja.ee/akt/421122016013</t>
  </si>
  <si>
    <t>https://www.riigiteataja.ee/akt/429122018250</t>
  </si>
  <si>
    <t>Kuusalu vald</t>
  </si>
  <si>
    <t>https://www.riigiteataja.ee/akt/405042017017?leiaKehtiv</t>
  </si>
  <si>
    <t>https://www.riigiteataja.ee/akt/407062018004</t>
  </si>
  <si>
    <t>Loksa linn</t>
  </si>
  <si>
    <t>jah, kuni 100%</t>
  </si>
  <si>
    <t>https://www.riigiteataja.ee/akt/409122015007</t>
  </si>
  <si>
    <t>https://www.riigiteataja.ee/akt/406122018083</t>
  </si>
  <si>
    <t>Luunja vald</t>
  </si>
  <si>
    <t/>
  </si>
  <si>
    <t>https://www.riigiteataja.ee/akt/409012014005</t>
  </si>
  <si>
    <t>Lääne-Harju vald</t>
  </si>
  <si>
    <t>100% (piirmäärast)</t>
  </si>
  <si>
    <t>https://www.riigiteataja.ee/akt/404012019040</t>
  </si>
  <si>
    <t>https://www.riigiteataja.ee/akt/403012019035</t>
  </si>
  <si>
    <t>Lääne-Nigula vald</t>
  </si>
  <si>
    <t>https://www.riigiteataja.ee/akt/424052017009</t>
  </si>
  <si>
    <t>https://www.riigiteataja.ee/akt/406032018020</t>
  </si>
  <si>
    <t>Lääneranna vald</t>
  </si>
  <si>
    <t>https://www.riigiteataja.ee/akt/425012018006?leiaKehtiv</t>
  </si>
  <si>
    <t>Lüganuse vald</t>
  </si>
  <si>
    <t>https://www.riigiteataja.ee/akt/420112018011</t>
  </si>
  <si>
    <t>Maardu linn</t>
  </si>
  <si>
    <t>3 ja enama lapse puhul</t>
  </si>
  <si>
    <t>https://www.riigiteataja.ee/akt/408062016009</t>
  </si>
  <si>
    <t>https://www.riigiteataja.ee/akt/405022019049</t>
  </si>
  <si>
    <t>Saare</t>
  </si>
  <si>
    <t>Muhu vald</t>
  </si>
  <si>
    <t>Muhu Lasteaia kohatasu ja suvise lastehoiu teenustasu kinnitamine (nr 2-3/210)</t>
  </si>
  <si>
    <t>https://www.riigiteataja.ee/akt/429122018162</t>
  </si>
  <si>
    <t>Viljandi</t>
  </si>
  <si>
    <t>Mulgi vald</t>
  </si>
  <si>
    <t>https://www.riigiteataja.ee/akt/401032018046?leiaKehtiv</t>
  </si>
  <si>
    <t>Mustvee vald</t>
  </si>
  <si>
    <t>https://www.riigiteataja.ee/akt/412012018009</t>
  </si>
  <si>
    <t>Märjamaa vald</t>
  </si>
  <si>
    <t>https://www.riigiteataja.ee/akt/426062018006</t>
  </si>
  <si>
    <t>https://www.riigiteataja.ee/akt/423052018007</t>
  </si>
  <si>
    <t>Narva linn</t>
  </si>
  <si>
    <t>https://www.riigiteataja.ee/akt/429102015062?leiaKehtiv</t>
  </si>
  <si>
    <t>https://www.riigiteataja.ee/akt/411072013026</t>
  </si>
  <si>
    <t>Narva-Jõesuu linn</t>
  </si>
  <si>
    <t>https://www.riigiteataja.ee/akt/431032018015</t>
  </si>
  <si>
    <t>Nõo vald</t>
  </si>
  <si>
    <t>https://www.riigiteataja.ee/akt/408112016036</t>
  </si>
  <si>
    <t>Valga</t>
  </si>
  <si>
    <t>Otepää vald</t>
  </si>
  <si>
    <t>3 või enama lapse puhul 100%</t>
  </si>
  <si>
    <t>https://www.riigiteataja.ee/akt/431012013026</t>
  </si>
  <si>
    <t>https://www.riigiteataja.ee/akt/426082015002</t>
  </si>
  <si>
    <t>Paide linn</t>
  </si>
  <si>
    <t>https://www.riigiteataja.ee/akt/401032018003</t>
  </si>
  <si>
    <t>https://www.riigiteataja.ee/akt/429122018214</t>
  </si>
  <si>
    <t>Peipsiääre vald</t>
  </si>
  <si>
    <t>75% soodustus per laps, kui kaks või enam last käivad lasteaias</t>
  </si>
  <si>
    <t>25-100%</t>
  </si>
  <si>
    <t>https://www.riigiteataja.ee/akt/416022018031?leiaKehtiv</t>
  </si>
  <si>
    <t>https://www.riigiteataja.ee/akt/420022018002?leiaKehtiv</t>
  </si>
  <si>
    <t>Põhja-Pärnumaa vald</t>
  </si>
  <si>
    <t>Jah</t>
  </si>
  <si>
    <t>100% 4- ja enamalapselised pered</t>
  </si>
  <si>
    <t>https://www.riigiteataja.ee/akt/402112018003</t>
  </si>
  <si>
    <t>https://www.riigiteataja.ee/akt/405042018002?leiaKehtiv</t>
  </si>
  <si>
    <t>Põhja-Sakala vald</t>
  </si>
  <si>
    <t>https://www.riigiteataja.ee/akt/404012018002</t>
  </si>
  <si>
    <t>https://www.riigiteataja.ee/akt/405012019001</t>
  </si>
  <si>
    <t>Põltsamaa vald</t>
  </si>
  <si>
    <t>https://www.riigiteataja.ee/akt/427022018001?leiaKehtiv; 
https://www.riigiteataja.ee/akt/423022018042</t>
  </si>
  <si>
    <t>https://www.riigiteataja.ee/akt/426022018001?leiaKehtiv</t>
  </si>
  <si>
    <t>Põlva vald</t>
  </si>
  <si>
    <t>https://www.riigiteataja.ee/akt/427022018032?leiaKehtiv</t>
  </si>
  <si>
    <t>https://www.riigiteataja.ee/akt/426012018003?leiaKehtiv</t>
  </si>
  <si>
    <t>Pärnu linn</t>
  </si>
  <si>
    <t>https://www.riigiteataja.ee/akt/429122011091?leiaKehtiv</t>
  </si>
  <si>
    <t>https://www.riigiteataja.ee/akt/429122018027</t>
  </si>
  <si>
    <t>olemas ka lasteaia sõidutoetus</t>
  </si>
  <si>
    <t>Raasiku vald</t>
  </si>
  <si>
    <t>https://www.riigiteataja.ee/akt/411072017006?leiaKehtiv</t>
  </si>
  <si>
    <t>https://www.riigiteataja.ee/akt/415042016054?leiaKehtiv</t>
  </si>
  <si>
    <t>Toetatakse koolieelseid eralasteaedu</t>
  </si>
  <si>
    <t>Rae vald</t>
  </si>
  <si>
    <t>https://www.riigiteataja.ee/akt/425052016007</t>
  </si>
  <si>
    <t>Toetatakse eralasteaedu</t>
  </si>
  <si>
    <t>Rakvere linn</t>
  </si>
  <si>
    <t>https://www.riigiteataja.ee/akt/430042016015</t>
  </si>
  <si>
    <t>https://www.riigiteataja.ee/akt/407042018030</t>
  </si>
  <si>
    <t>Toetatakse eralasteaedu;
olemas lasteaia sõidutoetus</t>
  </si>
  <si>
    <t>Rakvere vald</t>
  </si>
  <si>
    <t>100%, kui 2 või enam last käivad lasteaias</t>
  </si>
  <si>
    <t>https://www.riigiteataja.ee/akt/404102017030</t>
  </si>
  <si>
    <t>https://www.riigiteataja.ee/akt/430012018001</t>
  </si>
  <si>
    <t>Rapla vald</t>
  </si>
  <si>
    <t>https://www.riigiteataja.ee/akt/404012019002</t>
  </si>
  <si>
    <t>https://www.riigiteataja.ee/akt/412062018001</t>
  </si>
  <si>
    <t>Ruhnu vald</t>
  </si>
  <si>
    <t>puudub lasteaed (pole infot kodulehel ega RT-s, pole õpetajate koosseisu)</t>
  </si>
  <si>
    <t>Rõuge vald</t>
  </si>
  <si>
    <t>https://www.riigiteataja.ee/akt/429112018002</t>
  </si>
  <si>
    <t>https://www.riigiteataja.ee/akt/409032018001</t>
  </si>
  <si>
    <t>Räpina vald</t>
  </si>
  <si>
    <t>kõigil, osaliselt (0,2 eur per lõuna)</t>
  </si>
  <si>
    <t>https://www.riigiteataja.ee/akt/413082013040</t>
  </si>
  <si>
    <t>https://www.riigiteataja.ee/akt/429032018014</t>
  </si>
  <si>
    <t>Toetatakse ka eralasteaedu</t>
  </si>
  <si>
    <t>Saarde vald</t>
  </si>
  <si>
    <t>jah, kuni 50% vabastus</t>
  </si>
  <si>
    <t>https://www.riigiteataja.ee/akt/412122018007?leiaKehtiv</t>
  </si>
  <si>
    <t>https://www.riigiteataja.ee/akt/403052018064?leiaKehtiv</t>
  </si>
  <si>
    <t>Saaremaa vald</t>
  </si>
  <si>
    <t>https://www.riigiteataja.ee/akt/405012019065</t>
  </si>
  <si>
    <t>Saku vald</t>
  </si>
  <si>
    <t>100% vabastus</t>
  </si>
  <si>
    <t>https://www.riigiteataja.ee/akt/426082016011</t>
  </si>
  <si>
    <t>https://www.riigiteataja.ee/akt/429082017013</t>
  </si>
  <si>
    <t>Saue vald</t>
  </si>
  <si>
    <t>https://www.riigiteataja.ee/akt/429122017127</t>
  </si>
  <si>
    <t>http://sauevald.ee/koolieelse-lasteasutuse-omaosaluse-toetus</t>
  </si>
  <si>
    <t>Setomaa vald</t>
  </si>
  <si>
    <t>https://www.riigiteataja.ee/akt/407112018024</t>
  </si>
  <si>
    <t>Sillamäe linn</t>
  </si>
  <si>
    <t>https://www.riigiteataja.ee/akt/428122015022</t>
  </si>
  <si>
    <t>https://www.riigiteataja.ee/akt/409052018043</t>
  </si>
  <si>
    <t>Tallinna linn</t>
  </si>
  <si>
    <t>Jah, kuni 80% vabastus</t>
  </si>
  <si>
    <t>kõigil, piirmäära ulatuses</t>
  </si>
  <si>
    <t>https://www.riigiteataja.ee/akt/416122015007</t>
  </si>
  <si>
    <t>https://www.riigiteataja.ee/akt/414092017001</t>
  </si>
  <si>
    <t>Tapa vald</t>
  </si>
  <si>
    <t>kõigil 100%</t>
  </si>
  <si>
    <t>https://www.riigiteataja.ee/akt/410072014009</t>
  </si>
  <si>
    <t>https://www.riigiteataja.ee/akt/412102018028</t>
  </si>
  <si>
    <t>Tartu linn</t>
  </si>
  <si>
    <t>https://www.riigiteataja.ee/akt/407072016001?leiaKehtiv</t>
  </si>
  <si>
    <t>https://www.riigiteataja.ee/akt/429052018042</t>
  </si>
  <si>
    <t>Tartu vald</t>
  </si>
  <si>
    <t>https://www.riigiteataja.ee/akt/429112018011</t>
  </si>
  <si>
    <t>https://www.riigiteataja.ee/akt/406112018004</t>
  </si>
  <si>
    <t>Toila vald</t>
  </si>
  <si>
    <t>jah, kuni 50 eur kuus (koos toidurahaga)</t>
  </si>
  <si>
    <t>jah, kuni 50 eur kuus (koos kohatasuga)</t>
  </si>
  <si>
    <t>https://www.riigiteataja.ee/akt/409102018001</t>
  </si>
  <si>
    <t>https://www.riigiteataja.ee/akt/409102018036; 
https://www.riigiteataja.ee/akt/421122018017</t>
  </si>
  <si>
    <t>Tori vald</t>
  </si>
  <si>
    <t>3 ja enama lapse puhul 100%</t>
  </si>
  <si>
    <t>https://www.riigiteataja.ee/akt/407012014045</t>
  </si>
  <si>
    <t>https://www.riigiteataja.ee/akt/430112018033</t>
  </si>
  <si>
    <t>Tõrva vald</t>
  </si>
  <si>
    <t>https://www.riigiteataja.ee/akt/426062015030</t>
  </si>
  <si>
    <t>Türi vald</t>
  </si>
  <si>
    <t>https://www.riigiteataja.ee/akt/413042018004?leiaKehtiv</t>
  </si>
  <si>
    <t>Valga vald</t>
  </si>
  <si>
    <t>jah, kuni 30 eur kuus</t>
  </si>
  <si>
    <t>https://www.kaseke.valga.ee/lapsevanemale/lasteaiamaks/</t>
  </si>
  <si>
    <t>https://www.riigiteataja.ee/akt/414042018001</t>
  </si>
  <si>
    <t>Viimsi vald</t>
  </si>
  <si>
    <t>https://www.riigiteataja.ee/akt/428012014040</t>
  </si>
  <si>
    <t>https://www.riigiteataja.ee/akt/429122018024</t>
  </si>
  <si>
    <t>Viljandi linn</t>
  </si>
  <si>
    <t>jah, 100%</t>
  </si>
  <si>
    <t>https://www.riigiteataja.ee/akt/405052018032</t>
  </si>
  <si>
    <t>https://www.riigiteataja.ee/akt/430102018009</t>
  </si>
  <si>
    <t>Viljandi vald</t>
  </si>
  <si>
    <t>https://www.riigiteataja.ee/akt/410042018002</t>
  </si>
  <si>
    <t>https://www.riigiteataja.ee/akt/403072018047</t>
  </si>
  <si>
    <t>Vinni vald</t>
  </si>
  <si>
    <t>jah, 2 ja enama lasteaialapsega 100%</t>
  </si>
  <si>
    <t>Lasteaiakuludes osalemine 2019. aastal</t>
  </si>
  <si>
    <t>https://www.riigiteataja.ee/akt/408112018034</t>
  </si>
  <si>
    <t>Viru-Nigula vald</t>
  </si>
  <si>
    <t>https://www.riigiteataja.ee/akt/412042018003</t>
  </si>
  <si>
    <t>https://www.riigiteataja.ee/akt/410072018016</t>
  </si>
  <si>
    <t>Vormsi vald</t>
  </si>
  <si>
    <t>kõigile, 2/3</t>
  </si>
  <si>
    <t>Vormsi VV korraldus, 14. aprill 2015 nr 20</t>
  </si>
  <si>
    <t>https://www.riigiteataja.ee/akt/407042016107?leiaKehtiv</t>
  </si>
  <si>
    <t>Võru linn</t>
  </si>
  <si>
    <t>jah, 25/50%</t>
  </si>
  <si>
    <t>https://www.riigiteataja.ee/akt/419122013013</t>
  </si>
  <si>
    <t>https://www.riigiteataja.ee/akt/415032016018?leiaKehtiv</t>
  </si>
  <si>
    <t>Võru vald</t>
  </si>
  <si>
    <t>https://www.riigiteataja.ee/akt/417082018016</t>
  </si>
  <si>
    <t>https://www.riigiteataja.ee/akt/409032018012?leiaKehtiv</t>
  </si>
  <si>
    <t>Väike-Maarja vald</t>
  </si>
  <si>
    <t>https://www.riigiteataja.ee/akt/412122018034</t>
  </si>
  <si>
    <t>https://www.riigiteataja.ee/akt/420122017026</t>
  </si>
  <si>
    <t>NB! Kasutatud on kõrgeimat kohatasu omavalitsuses.</t>
  </si>
  <si>
    <t>NB! Kohatasu on arvutatud osakaaluna 2019 a min. palka (teisendatud ümber juhul, kui KOV kasutanud eelmise aasta miinimumpalga alammäära).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</si>
</sst>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12"/>
      <color theme="1"/>
      <name val="Calibri"/>
      <family val="2"/>
      <charset val="186"/>
      <scheme val="minor"/>
    </font>
    <font>
      <u/>
      <sz val="11"/>
      <color theme="10"/>
      <name val="Calibri"/>
      <family val="2"/>
      <charset val="186"/>
      <scheme val="minor"/>
    </font>
    <font>
      <sz val="11"/>
      <color rgb="FF202020"/>
      <name val="Arial"/>
      <family val="2"/>
      <charset val="186"/>
    </font>
    <font>
      <b/>
      <sz val="11"/>
      <name val="Calibri"/>
      <family val="2"/>
      <charset val="186"/>
      <scheme val="minor"/>
    </font>
    <font>
      <sz val="11"/>
      <name val="Calibri"/>
      <family val="2"/>
      <charset val="186"/>
      <scheme val="minor"/>
    </font>
    <font>
      <sz val="11"/>
      <color theme="1"/>
      <name val="Calibri"/>
      <family val="2"/>
      <charset val="186"/>
    </font>
    <font>
      <b/>
      <sz val="9"/>
      <color indexed="81"/>
      <name val="Segoe UI"/>
      <family val="2"/>
      <charset val="186"/>
    </font>
    <font>
      <sz val="9"/>
      <color indexed="81"/>
      <name val="Segoe UI"/>
      <family val="2"/>
      <charset val="186"/>
    </font>
    <font>
      <b/>
      <sz val="9"/>
      <color indexed="81"/>
      <name val="Tahoma"/>
      <family val="2"/>
      <charset val="186"/>
    </font>
    <font>
      <sz val="9"/>
      <color indexed="81"/>
      <name val="Tahoma"/>
      <family val="2"/>
      <charset val="186"/>
    </font>
    <font>
      <b/>
      <sz val="9"/>
      <color rgb="FF000000"/>
      <name val="Segoe UI"/>
      <family val="2"/>
      <charset val="186"/>
    </font>
    <font>
      <sz val="9"/>
      <color rgb="FF000000"/>
      <name val="Segoe UI"/>
      <family val="2"/>
      <charset val="186"/>
    </font>
    <font>
      <b/>
      <sz val="11"/>
      <color rgb="FFFF0000"/>
      <name val="Calibri"/>
      <family val="2"/>
      <charset val="186"/>
      <scheme val="minor"/>
    </font>
  </fonts>
  <fills count="9">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8CBAD"/>
        <bgColor rgb="FF000000"/>
      </patternFill>
    </fill>
    <fill>
      <patternFill patternType="solid">
        <fgColor rgb="FFBDD7EE"/>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72">
    <xf numFmtId="0" fontId="0" fillId="0" borderId="0" xfId="0"/>
    <xf numFmtId="0" fontId="3" fillId="0" borderId="0" xfId="0" applyFont="1" applyAlignment="1">
      <alignment horizontal="right"/>
    </xf>
    <xf numFmtId="0" fontId="0" fillId="2" borderId="0" xfId="0" applyFill="1" applyAlignment="1"/>
    <xf numFmtId="0" fontId="0" fillId="0" borderId="0" xfId="0" applyFill="1" applyAlignment="1"/>
    <xf numFmtId="0" fontId="0" fillId="3" borderId="0" xfId="0" applyFill="1"/>
    <xf numFmtId="0" fontId="0" fillId="0" borderId="0" xfId="0" applyFill="1"/>
    <xf numFmtId="164" fontId="0" fillId="0" borderId="0" xfId="0" applyNumberFormat="1"/>
    <xf numFmtId="0" fontId="0" fillId="4" borderId="1" xfId="0" applyFill="1" applyBorder="1"/>
    <xf numFmtId="0" fontId="2" fillId="4" borderId="1" xfId="0" applyFont="1" applyFill="1" applyBorder="1"/>
    <xf numFmtId="0" fontId="2" fillId="4" borderId="1" xfId="0" applyFont="1" applyFill="1" applyBorder="1" applyAlignment="1">
      <alignment horizontal="center" wrapText="1"/>
    </xf>
    <xf numFmtId="0" fontId="2" fillId="4" borderId="1" xfId="0" applyFont="1" applyFill="1" applyBorder="1" applyAlignment="1">
      <alignment wrapText="1"/>
    </xf>
    <xf numFmtId="0" fontId="2" fillId="0" borderId="0" xfId="0" applyFont="1" applyAlignment="1">
      <alignment wrapText="1"/>
    </xf>
    <xf numFmtId="0" fontId="4" fillId="5" borderId="0" xfId="0" applyFont="1" applyFill="1"/>
    <xf numFmtId="9" fontId="0" fillId="0" borderId="1" xfId="0" applyNumberFormat="1" applyBorder="1"/>
    <xf numFmtId="0" fontId="2" fillId="0" borderId="1" xfId="0" applyFont="1" applyFill="1" applyBorder="1"/>
    <xf numFmtId="3" fontId="2" fillId="0" borderId="1" xfId="0" applyNumberFormat="1" applyFont="1" applyFill="1" applyBorder="1"/>
    <xf numFmtId="165" fontId="0" fillId="0" borderId="1" xfId="0" applyNumberFormat="1" applyBorder="1" applyAlignment="1">
      <alignment horizontal="right"/>
    </xf>
    <xf numFmtId="165" fontId="0" fillId="0" borderId="1" xfId="0" applyNumberFormat="1" applyFill="1" applyBorder="1" applyAlignment="1">
      <alignment horizontal="right"/>
    </xf>
    <xf numFmtId="165" fontId="0" fillId="2" borderId="1" xfId="0" applyNumberFormat="1" applyFill="1" applyBorder="1" applyAlignment="1">
      <alignment horizontal="right"/>
    </xf>
    <xf numFmtId="0" fontId="0" fillId="0" borderId="1" xfId="0" applyBorder="1"/>
    <xf numFmtId="0" fontId="5" fillId="0" borderId="1" xfId="2" applyBorder="1"/>
    <xf numFmtId="9" fontId="0" fillId="0" borderId="1" xfId="0" applyNumberFormat="1" applyFill="1" applyBorder="1" applyAlignment="1">
      <alignment horizontal="right"/>
    </xf>
    <xf numFmtId="9" fontId="0" fillId="3" borderId="1" xfId="0" applyNumberFormat="1" applyFill="1" applyBorder="1" applyAlignment="1">
      <alignment horizontal="right"/>
    </xf>
    <xf numFmtId="0" fontId="0" fillId="0" borderId="1" xfId="0" applyBorder="1" applyAlignment="1">
      <alignment horizontal="right"/>
    </xf>
    <xf numFmtId="165" fontId="0" fillId="0" borderId="1" xfId="1" applyNumberFormat="1" applyFont="1" applyFill="1" applyBorder="1"/>
    <xf numFmtId="165" fontId="0" fillId="0" borderId="1" xfId="0" applyNumberFormat="1" applyBorder="1"/>
    <xf numFmtId="165" fontId="0" fillId="0" borderId="1" xfId="1" applyNumberFormat="1" applyFont="1" applyBorder="1"/>
    <xf numFmtId="0" fontId="5" fillId="0" borderId="1" xfId="2" applyBorder="1" applyAlignment="1">
      <alignment wrapText="1"/>
    </xf>
    <xf numFmtId="165" fontId="0" fillId="0" borderId="1" xfId="0" applyNumberFormat="1" applyFill="1" applyBorder="1"/>
    <xf numFmtId="165" fontId="0" fillId="2" borderId="1" xfId="0" applyNumberFormat="1" applyFill="1" applyBorder="1"/>
    <xf numFmtId="0" fontId="0" fillId="0" borderId="1" xfId="0" applyFill="1" applyBorder="1"/>
    <xf numFmtId="9" fontId="0" fillId="0" borderId="1" xfId="0" applyNumberFormat="1" applyFill="1" applyBorder="1"/>
    <xf numFmtId="9" fontId="0" fillId="0" borderId="1" xfId="1" applyFont="1" applyBorder="1"/>
    <xf numFmtId="9" fontId="0" fillId="3" borderId="1" xfId="1" applyFont="1" applyFill="1" applyBorder="1"/>
    <xf numFmtId="9" fontId="0" fillId="2" borderId="1" xfId="0" applyNumberFormat="1" applyFill="1" applyBorder="1"/>
    <xf numFmtId="0" fontId="5" fillId="0" borderId="0" xfId="2"/>
    <xf numFmtId="165" fontId="0" fillId="2" borderId="1" xfId="1" applyNumberFormat="1" applyFont="1" applyFill="1" applyBorder="1"/>
    <xf numFmtId="9" fontId="0" fillId="2" borderId="1" xfId="1" applyFont="1" applyFill="1" applyBorder="1"/>
    <xf numFmtId="165" fontId="0" fillId="0" borderId="1" xfId="1" applyNumberFormat="1" applyFont="1" applyFill="1" applyBorder="1" applyAlignment="1">
      <alignment horizontal="right"/>
    </xf>
    <xf numFmtId="165" fontId="0" fillId="0" borderId="1" xfId="1" applyNumberFormat="1" applyFont="1" applyBorder="1" applyAlignment="1">
      <alignment horizontal="right"/>
    </xf>
    <xf numFmtId="165" fontId="0" fillId="2" borderId="1" xfId="1" applyNumberFormat="1" applyFont="1" applyFill="1" applyBorder="1" applyAlignment="1">
      <alignment horizontal="right"/>
    </xf>
    <xf numFmtId="0" fontId="0" fillId="0" borderId="1" xfId="0" applyFill="1" applyBorder="1" applyAlignment="1">
      <alignment horizontal="left"/>
    </xf>
    <xf numFmtId="0" fontId="6" fillId="0" borderId="0" xfId="0" applyFont="1"/>
    <xf numFmtId="0" fontId="0" fillId="0" borderId="1" xfId="0" applyFill="1" applyBorder="1" applyAlignment="1">
      <alignment horizontal="right" wrapText="1"/>
    </xf>
    <xf numFmtId="9" fontId="0" fillId="0" borderId="1" xfId="1" applyFont="1" applyFill="1" applyBorder="1" applyAlignment="1">
      <alignment horizontal="right"/>
    </xf>
    <xf numFmtId="9" fontId="0" fillId="2" borderId="1" xfId="1" applyFont="1" applyFill="1" applyBorder="1" applyAlignment="1">
      <alignment horizontal="right"/>
    </xf>
    <xf numFmtId="0" fontId="0" fillId="0" borderId="1" xfId="0" applyBorder="1" applyAlignment="1">
      <alignment wrapText="1"/>
    </xf>
    <xf numFmtId="0" fontId="7" fillId="0" borderId="1" xfId="0" applyFont="1" applyFill="1" applyBorder="1"/>
    <xf numFmtId="0" fontId="0" fillId="0" borderId="1" xfId="0" quotePrefix="1" applyBorder="1"/>
    <xf numFmtId="9" fontId="0" fillId="0" borderId="1" xfId="0" applyNumberFormat="1" applyBorder="1" applyAlignment="1">
      <alignment wrapText="1"/>
    </xf>
    <xf numFmtId="165" fontId="0" fillId="0" borderId="1" xfId="0" quotePrefix="1" applyNumberFormat="1" applyFill="1" applyBorder="1"/>
    <xf numFmtId="9" fontId="0" fillId="0" borderId="1" xfId="1" applyNumberFormat="1" applyFont="1" applyBorder="1"/>
    <xf numFmtId="0" fontId="0" fillId="0" borderId="0" xfId="0" applyAlignment="1">
      <alignment wrapText="1"/>
    </xf>
    <xf numFmtId="0" fontId="0" fillId="0" borderId="1" xfId="0" applyBorder="1" applyAlignment="1">
      <alignment horizontal="left"/>
    </xf>
    <xf numFmtId="0" fontId="3" fillId="0" borderId="1" xfId="0" applyFont="1" applyBorder="1" applyAlignment="1">
      <alignment horizontal="left"/>
    </xf>
    <xf numFmtId="0" fontId="0" fillId="0" borderId="1" xfId="0" applyFill="1" applyBorder="1" applyAlignment="1">
      <alignment wrapText="1"/>
    </xf>
    <xf numFmtId="9" fontId="0" fillId="0" borderId="1" xfId="0" applyNumberFormat="1" applyFill="1" applyBorder="1" applyAlignment="1">
      <alignment wrapText="1"/>
    </xf>
    <xf numFmtId="9" fontId="8" fillId="2" borderId="1" xfId="0" applyNumberFormat="1" applyFont="1" applyFill="1" applyBorder="1"/>
    <xf numFmtId="9" fontId="8" fillId="6" borderId="1" xfId="0" applyNumberFormat="1" applyFont="1" applyFill="1" applyBorder="1"/>
    <xf numFmtId="165" fontId="9" fillId="0" borderId="1" xfId="1" applyNumberFormat="1" applyFont="1" applyFill="1" applyBorder="1"/>
    <xf numFmtId="0" fontId="9" fillId="0" borderId="1" xfId="0" applyFont="1" applyFill="1" applyBorder="1"/>
    <xf numFmtId="165" fontId="9" fillId="7" borderId="1" xfId="1" applyNumberFormat="1" applyFont="1" applyFill="1" applyBorder="1"/>
    <xf numFmtId="9" fontId="9" fillId="0" borderId="1" xfId="0" applyNumberFormat="1" applyFont="1" applyFill="1" applyBorder="1"/>
    <xf numFmtId="9" fontId="9" fillId="7" borderId="1" xfId="0" applyNumberFormat="1" applyFont="1" applyFill="1" applyBorder="1"/>
    <xf numFmtId="165" fontId="9" fillId="0" borderId="1" xfId="0" applyNumberFormat="1" applyFont="1" applyFill="1" applyBorder="1"/>
    <xf numFmtId="165" fontId="9" fillId="7" borderId="1" xfId="0" applyNumberFormat="1" applyFont="1" applyFill="1" applyBorder="1"/>
    <xf numFmtId="0" fontId="9" fillId="0" borderId="1" xfId="0" applyFont="1" applyFill="1" applyBorder="1" applyAlignment="1">
      <alignment wrapText="1"/>
    </xf>
    <xf numFmtId="9" fontId="9" fillId="8" borderId="1" xfId="0" applyNumberFormat="1" applyFont="1" applyFill="1" applyBorder="1"/>
    <xf numFmtId="9" fontId="0" fillId="0" borderId="0" xfId="1" applyFont="1" applyFill="1"/>
    <xf numFmtId="9" fontId="0" fillId="0" borderId="0" xfId="1" applyFont="1"/>
    <xf numFmtId="0" fontId="16" fillId="0" borderId="0" xfId="0" applyFont="1"/>
    <xf numFmtId="0" fontId="2" fillId="4" borderId="1" xfId="0" applyFont="1" applyFill="1" applyBorder="1" applyAlignment="1">
      <alignment horizontal="center"/>
    </xf>
  </cellXfs>
  <cellStyles count="3">
    <cellStyle name="Hüperlink" xfId="2" builtinId="8"/>
    <cellStyle name="Normaallaad" xfId="0" builtinId="0"/>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iigiteataja.ee/akt/414042018001" TargetMode="External"/><Relationship Id="rId21" Type="http://schemas.openxmlformats.org/officeDocument/2006/relationships/hyperlink" Target="https://www.riigiteataja.ee/akt/411022014046" TargetMode="External"/><Relationship Id="rId42" Type="http://schemas.openxmlformats.org/officeDocument/2006/relationships/hyperlink" Target="https://www.riigiteataja.ee/akt/412012018009" TargetMode="External"/><Relationship Id="rId63" Type="http://schemas.openxmlformats.org/officeDocument/2006/relationships/hyperlink" Target="https://www.riigiteataja.ee/akt/429122011091?leiaKehtiv" TargetMode="External"/><Relationship Id="rId84" Type="http://schemas.openxmlformats.org/officeDocument/2006/relationships/hyperlink" Target="https://www.riigiteataja.ee/akt/426082016011" TargetMode="External"/><Relationship Id="rId138" Type="http://schemas.openxmlformats.org/officeDocument/2006/relationships/printerSettings" Target="../printerSettings/printerSettings1.bin"/><Relationship Id="rId16" Type="http://schemas.openxmlformats.org/officeDocument/2006/relationships/hyperlink" Target="https://www.riigiteataja.ee/akt/413032018024?leiaKehtiv" TargetMode="External"/><Relationship Id="rId107" Type="http://schemas.openxmlformats.org/officeDocument/2006/relationships/hyperlink" Target="https://www.riigiteataja.ee/akt/410072018016" TargetMode="External"/><Relationship Id="rId11" Type="http://schemas.openxmlformats.org/officeDocument/2006/relationships/hyperlink" Target="https://www.riigiteataja.ee/akt/404072018007?leiaKehtiv" TargetMode="External"/><Relationship Id="rId32" Type="http://schemas.openxmlformats.org/officeDocument/2006/relationships/hyperlink" Target="https://www.riigiteataja.ee/akt/404012019040" TargetMode="External"/><Relationship Id="rId37" Type="http://schemas.openxmlformats.org/officeDocument/2006/relationships/hyperlink" Target="https://www.riigiteataja.ee/akt/420112018011" TargetMode="External"/><Relationship Id="rId53" Type="http://schemas.openxmlformats.org/officeDocument/2006/relationships/hyperlink" Target="https://www.riigiteataja.ee/akt/416022018031?leiaKehtiv" TargetMode="External"/><Relationship Id="rId58" Type="http://schemas.openxmlformats.org/officeDocument/2006/relationships/hyperlink" Target="https://www.riigiteataja.ee/akt/405012019001" TargetMode="External"/><Relationship Id="rId74" Type="http://schemas.openxmlformats.org/officeDocument/2006/relationships/hyperlink" Target="https://www.riigiteataja.ee/akt/404012019002" TargetMode="External"/><Relationship Id="rId79" Type="http://schemas.openxmlformats.org/officeDocument/2006/relationships/hyperlink" Target="https://www.riigiteataja.ee/akt/413082013040" TargetMode="External"/><Relationship Id="rId102" Type="http://schemas.openxmlformats.org/officeDocument/2006/relationships/hyperlink" Target="https://www.riigiteataja.ee/akt/409032018012?leiaKehtiv" TargetMode="External"/><Relationship Id="rId123" Type="http://schemas.openxmlformats.org/officeDocument/2006/relationships/hyperlink" Target="https://www.riigiteataja.ee/akt/426062015030" TargetMode="External"/><Relationship Id="rId128" Type="http://schemas.openxmlformats.org/officeDocument/2006/relationships/hyperlink" Target="https://www.riigiteataja.ee/akt/431012019044" TargetMode="External"/><Relationship Id="rId5" Type="http://schemas.openxmlformats.org/officeDocument/2006/relationships/hyperlink" Target="https://www.riigiteataja.ee/akt/406122018013" TargetMode="External"/><Relationship Id="rId90" Type="http://schemas.openxmlformats.org/officeDocument/2006/relationships/hyperlink" Target="https://www.riigiteataja.ee/akt/409052018043" TargetMode="External"/><Relationship Id="rId95" Type="http://schemas.openxmlformats.org/officeDocument/2006/relationships/hyperlink" Target="https://www.riigiteataja.ee/akt/407072016001?leiaKehtiv" TargetMode="External"/><Relationship Id="rId22" Type="http://schemas.openxmlformats.org/officeDocument/2006/relationships/hyperlink" Target="https://www.riigiteataja.ee/akt/406042018010" TargetMode="External"/><Relationship Id="rId27" Type="http://schemas.openxmlformats.org/officeDocument/2006/relationships/hyperlink" Target="https://www.riigiteataja.ee/akt/405042017017?leiaKehtiv" TargetMode="External"/><Relationship Id="rId43" Type="http://schemas.openxmlformats.org/officeDocument/2006/relationships/hyperlink" Target="https://www.riigiteataja.ee/akt/423052018007" TargetMode="External"/><Relationship Id="rId48" Type="http://schemas.openxmlformats.org/officeDocument/2006/relationships/hyperlink" Target="https://www.riigiteataja.ee/akt/408112016036" TargetMode="External"/><Relationship Id="rId64" Type="http://schemas.openxmlformats.org/officeDocument/2006/relationships/hyperlink" Target="https://www.riigiteataja.ee/akt/429122018027" TargetMode="External"/><Relationship Id="rId69" Type="http://schemas.openxmlformats.org/officeDocument/2006/relationships/hyperlink" Target="https://www.riigiteataja.ee/akt/425052016007" TargetMode="External"/><Relationship Id="rId113" Type="http://schemas.openxmlformats.org/officeDocument/2006/relationships/hyperlink" Target="https://www.riigiteataja.ee/akt/430102018009" TargetMode="External"/><Relationship Id="rId118" Type="http://schemas.openxmlformats.org/officeDocument/2006/relationships/hyperlink" Target="https://www.riigiteataja.ee/akt/413042018004?leiaKehtiv" TargetMode="External"/><Relationship Id="rId134" Type="http://schemas.openxmlformats.org/officeDocument/2006/relationships/hyperlink" Target="https://www.riigiteataja.ee/akt/411042018037" TargetMode="External"/><Relationship Id="rId139" Type="http://schemas.openxmlformats.org/officeDocument/2006/relationships/vmlDrawing" Target="../drawings/vmlDrawing1.vml"/><Relationship Id="rId80" Type="http://schemas.openxmlformats.org/officeDocument/2006/relationships/hyperlink" Target="https://www.riigiteataja.ee/akt/429032018014" TargetMode="External"/><Relationship Id="rId85" Type="http://schemas.openxmlformats.org/officeDocument/2006/relationships/hyperlink" Target="https://www.riigiteataja.ee/akt/429082017013" TargetMode="External"/><Relationship Id="rId12" Type="http://schemas.openxmlformats.org/officeDocument/2006/relationships/hyperlink" Target="https://www.riigiteataja.ee/akt/429032018078?leiaKehtiv" TargetMode="External"/><Relationship Id="rId17" Type="http://schemas.openxmlformats.org/officeDocument/2006/relationships/hyperlink" Target="https://www.riigiteataja.ee/akt/404052018055" TargetMode="External"/><Relationship Id="rId33" Type="http://schemas.openxmlformats.org/officeDocument/2006/relationships/hyperlink" Target="https://www.riigiteataja.ee/akt/403012019035" TargetMode="External"/><Relationship Id="rId38" Type="http://schemas.openxmlformats.org/officeDocument/2006/relationships/hyperlink" Target="https://www.riigiteataja.ee/akt/408062016009" TargetMode="External"/><Relationship Id="rId59" Type="http://schemas.openxmlformats.org/officeDocument/2006/relationships/hyperlink" Target="https://www.riigiteataja.ee/akt/427022018001?leiaKehtiv" TargetMode="External"/><Relationship Id="rId103" Type="http://schemas.openxmlformats.org/officeDocument/2006/relationships/hyperlink" Target="https://www.riigiteataja.ee/akt/419122013013" TargetMode="External"/><Relationship Id="rId108" Type="http://schemas.openxmlformats.org/officeDocument/2006/relationships/hyperlink" Target="http://www.vinnivald.ee/eeskirjad-ja-korrad2" TargetMode="External"/><Relationship Id="rId124" Type="http://schemas.openxmlformats.org/officeDocument/2006/relationships/hyperlink" Target="https://www.riigiteataja.ee/akt/403062016011" TargetMode="External"/><Relationship Id="rId129" Type="http://schemas.openxmlformats.org/officeDocument/2006/relationships/hyperlink" Target="https://www.riigiteataja.ee/akt/401032018005" TargetMode="External"/><Relationship Id="rId54" Type="http://schemas.openxmlformats.org/officeDocument/2006/relationships/hyperlink" Target="https://www.riigiteataja.ee/akt/420022018002?leiaKehtiv" TargetMode="External"/><Relationship Id="rId70" Type="http://schemas.openxmlformats.org/officeDocument/2006/relationships/hyperlink" Target="https://www.riigiteataja.ee/akt/430042016015" TargetMode="External"/><Relationship Id="rId75" Type="http://schemas.openxmlformats.org/officeDocument/2006/relationships/hyperlink" Target="https://www.riigiteataja.ee/akt/412062018001" TargetMode="External"/><Relationship Id="rId91" Type="http://schemas.openxmlformats.org/officeDocument/2006/relationships/hyperlink" Target="https://www.riigiteataja.ee/akt/416122015007" TargetMode="External"/><Relationship Id="rId96" Type="http://schemas.openxmlformats.org/officeDocument/2006/relationships/hyperlink" Target="https://www.riigiteataja.ee/akt/429052018042" TargetMode="External"/><Relationship Id="rId140" Type="http://schemas.openxmlformats.org/officeDocument/2006/relationships/comments" Target="../comments1.xml"/><Relationship Id="rId1" Type="http://schemas.openxmlformats.org/officeDocument/2006/relationships/hyperlink" Target="https://www.riigiteataja.ee/akt/411072018059" TargetMode="External"/><Relationship Id="rId6" Type="http://schemas.openxmlformats.org/officeDocument/2006/relationships/hyperlink" Target="https://www.riigiteataja.ee/akt/419012018012" TargetMode="External"/><Relationship Id="rId23" Type="http://schemas.openxmlformats.org/officeDocument/2006/relationships/hyperlink" Target="https://www.riigiteataja.ee/akt/402102014014" TargetMode="External"/><Relationship Id="rId28" Type="http://schemas.openxmlformats.org/officeDocument/2006/relationships/hyperlink" Target="https://www.riigiteataja.ee/akt/407062018004" TargetMode="External"/><Relationship Id="rId49" Type="http://schemas.openxmlformats.org/officeDocument/2006/relationships/hyperlink" Target="https://www.riigiteataja.ee/akt/431012013026" TargetMode="External"/><Relationship Id="rId114" Type="http://schemas.openxmlformats.org/officeDocument/2006/relationships/hyperlink" Target="https://www.riigiteataja.ee/akt/428012014040" TargetMode="External"/><Relationship Id="rId119" Type="http://schemas.openxmlformats.org/officeDocument/2006/relationships/hyperlink" Target="https://www.riigiteataja.ee/akt/409102018001" TargetMode="External"/><Relationship Id="rId44" Type="http://schemas.openxmlformats.org/officeDocument/2006/relationships/hyperlink" Target="https://www.riigiteataja.ee/akt/426062018006" TargetMode="External"/><Relationship Id="rId60" Type="http://schemas.openxmlformats.org/officeDocument/2006/relationships/hyperlink" Target="https://www.riigiteataja.ee/akt/426022018001?leiaKehtiv" TargetMode="External"/><Relationship Id="rId65" Type="http://schemas.openxmlformats.org/officeDocument/2006/relationships/hyperlink" Target="https://www.riigiteataja.ee/akt/411072017006?leiaKehtiv" TargetMode="External"/><Relationship Id="rId81" Type="http://schemas.openxmlformats.org/officeDocument/2006/relationships/hyperlink" Target="https://www.riigiteataja.ee/akt/412122018007?leiaKehtiv" TargetMode="External"/><Relationship Id="rId86" Type="http://schemas.openxmlformats.org/officeDocument/2006/relationships/hyperlink" Target="https://www.riigiteataja.ee/akt/429122017127" TargetMode="External"/><Relationship Id="rId130" Type="http://schemas.openxmlformats.org/officeDocument/2006/relationships/hyperlink" Target="https://www.riigiteataja.ee/akt/422052018008?leiaKehtiv" TargetMode="External"/><Relationship Id="rId135" Type="http://schemas.openxmlformats.org/officeDocument/2006/relationships/hyperlink" Target="https://www.riigiteataja.ee/akt/424032016050?leiaKehtiv" TargetMode="External"/><Relationship Id="rId13" Type="http://schemas.openxmlformats.org/officeDocument/2006/relationships/hyperlink" Target="https://www.riigiteataja.ee/akt/410082018003" TargetMode="External"/><Relationship Id="rId18" Type="http://schemas.openxmlformats.org/officeDocument/2006/relationships/hyperlink" Target="https://www.riigiteataja.ee/akt/407022018022" TargetMode="External"/><Relationship Id="rId39" Type="http://schemas.openxmlformats.org/officeDocument/2006/relationships/hyperlink" Target="https://www.riigiteataja.ee/akt/405022019049" TargetMode="External"/><Relationship Id="rId109" Type="http://schemas.openxmlformats.org/officeDocument/2006/relationships/hyperlink" Target="https://www.riigiteataja.ee/akt/408112018034" TargetMode="External"/><Relationship Id="rId34" Type="http://schemas.openxmlformats.org/officeDocument/2006/relationships/hyperlink" Target="https://www.riigiteataja.ee/akt/424052017009" TargetMode="External"/><Relationship Id="rId50" Type="http://schemas.openxmlformats.org/officeDocument/2006/relationships/hyperlink" Target="https://www.riigiteataja.ee/akt/426082015002" TargetMode="External"/><Relationship Id="rId55" Type="http://schemas.openxmlformats.org/officeDocument/2006/relationships/hyperlink" Target="https://www.riigiteataja.ee/akt/402112018003" TargetMode="External"/><Relationship Id="rId76" Type="http://schemas.openxmlformats.org/officeDocument/2006/relationships/hyperlink" Target="https://www.riigiteataja.ee/akt/429112018002" TargetMode="External"/><Relationship Id="rId97" Type="http://schemas.openxmlformats.org/officeDocument/2006/relationships/hyperlink" Target="https://www.riigiteataja.ee/akt/429112018011" TargetMode="External"/><Relationship Id="rId104" Type="http://schemas.openxmlformats.org/officeDocument/2006/relationships/hyperlink" Target="https://www.riigiteataja.ee/akt/415032016018?leiaKehtiv" TargetMode="External"/><Relationship Id="rId120" Type="http://schemas.openxmlformats.org/officeDocument/2006/relationships/hyperlink" Target="https://www.riigiteataja.ee/akt/409102018036" TargetMode="External"/><Relationship Id="rId125" Type="http://schemas.openxmlformats.org/officeDocument/2006/relationships/hyperlink" Target="https://www.riigiteataja.ee/akt/429122018079" TargetMode="External"/><Relationship Id="rId7" Type="http://schemas.openxmlformats.org/officeDocument/2006/relationships/hyperlink" Target="https://www.riigiteataja.ee/akt/429122018099" TargetMode="External"/><Relationship Id="rId71" Type="http://schemas.openxmlformats.org/officeDocument/2006/relationships/hyperlink" Target="https://www.riigiteataja.ee/akt/407042018030" TargetMode="External"/><Relationship Id="rId92" Type="http://schemas.openxmlformats.org/officeDocument/2006/relationships/hyperlink" Target="https://www.riigiteataja.ee/akt/414092017001" TargetMode="External"/><Relationship Id="rId2" Type="http://schemas.openxmlformats.org/officeDocument/2006/relationships/hyperlink" Target="https://www.riigiteataja.ee/akt/430012018016?leiaKehtiv" TargetMode="External"/><Relationship Id="rId29" Type="http://schemas.openxmlformats.org/officeDocument/2006/relationships/hyperlink" Target="https://www.riigiteataja.ee/akt/409122015007" TargetMode="External"/><Relationship Id="rId24" Type="http://schemas.openxmlformats.org/officeDocument/2006/relationships/hyperlink" Target="https://www.riigiteataja.ee/akt/422012019009" TargetMode="External"/><Relationship Id="rId40" Type="http://schemas.openxmlformats.org/officeDocument/2006/relationships/hyperlink" Target="https://www.riigiteataja.ee/akt/429122018162" TargetMode="External"/><Relationship Id="rId45" Type="http://schemas.openxmlformats.org/officeDocument/2006/relationships/hyperlink" Target="https://www.riigiteataja.ee/akt/429102015062?leiaKehtiv" TargetMode="External"/><Relationship Id="rId66" Type="http://schemas.openxmlformats.org/officeDocument/2006/relationships/hyperlink" Target="https://www.riigiteataja.ee/akt/415042016054?leiaKehtiv" TargetMode="External"/><Relationship Id="rId87" Type="http://schemas.openxmlformats.org/officeDocument/2006/relationships/hyperlink" Target="http://sauevald.ee/koolieelse-lasteasutuse-omaosaluse-toetus" TargetMode="External"/><Relationship Id="rId110" Type="http://schemas.openxmlformats.org/officeDocument/2006/relationships/hyperlink" Target="https://www.riigiteataja.ee/akt/410042018002" TargetMode="External"/><Relationship Id="rId115" Type="http://schemas.openxmlformats.org/officeDocument/2006/relationships/hyperlink" Target="https://www.riigiteataja.ee/akt/429122018024" TargetMode="External"/><Relationship Id="rId131" Type="http://schemas.openxmlformats.org/officeDocument/2006/relationships/hyperlink" Target="https://www.riigiteataja.ee/akt/405012018030?leiaKehtiv" TargetMode="External"/><Relationship Id="rId136" Type="http://schemas.openxmlformats.org/officeDocument/2006/relationships/hyperlink" Target="https://www.riigiteataja.ee/akt/419022016002?leiaKehtiv" TargetMode="External"/><Relationship Id="rId61" Type="http://schemas.openxmlformats.org/officeDocument/2006/relationships/hyperlink" Target="https://www.riigiteataja.ee/akt/427022018032?leiaKehtiv" TargetMode="External"/><Relationship Id="rId82" Type="http://schemas.openxmlformats.org/officeDocument/2006/relationships/hyperlink" Target="https://www.riigiteataja.ee/akt/403052018064?leiaKehtiv" TargetMode="External"/><Relationship Id="rId19" Type="http://schemas.openxmlformats.org/officeDocument/2006/relationships/hyperlink" Target="https://www.riigiteataja.ee/akt/410022015001" TargetMode="External"/><Relationship Id="rId14" Type="http://schemas.openxmlformats.org/officeDocument/2006/relationships/hyperlink" Target="https://www.riigiteataja.ee/akt/403052018013" TargetMode="External"/><Relationship Id="rId30" Type="http://schemas.openxmlformats.org/officeDocument/2006/relationships/hyperlink" Target="https://www.riigiteataja.ee/akt/406122018083" TargetMode="External"/><Relationship Id="rId35" Type="http://schemas.openxmlformats.org/officeDocument/2006/relationships/hyperlink" Target="https://www.riigiteataja.ee/akt/406032018020" TargetMode="External"/><Relationship Id="rId56" Type="http://schemas.openxmlformats.org/officeDocument/2006/relationships/hyperlink" Target="https://www.riigiteataja.ee/akt/405042018002?leiaKehtiv" TargetMode="External"/><Relationship Id="rId77" Type="http://schemas.openxmlformats.org/officeDocument/2006/relationships/hyperlink" Target="https://www.riigiteataja.ee/akt/409032018001" TargetMode="External"/><Relationship Id="rId100" Type="http://schemas.openxmlformats.org/officeDocument/2006/relationships/hyperlink" Target="https://www.riigiteataja.ee/akt/420122017026" TargetMode="External"/><Relationship Id="rId105" Type="http://schemas.openxmlformats.org/officeDocument/2006/relationships/hyperlink" Target="https://www.riigiteataja.ee/akt/407042016107?leiaKehtiv" TargetMode="External"/><Relationship Id="rId126" Type="http://schemas.openxmlformats.org/officeDocument/2006/relationships/hyperlink" Target="https://www.riigiteataja.ee/akt/429122017059" TargetMode="External"/><Relationship Id="rId8" Type="http://schemas.openxmlformats.org/officeDocument/2006/relationships/hyperlink" Target="https://www.riigiteataja.ee/akt/403032018038" TargetMode="External"/><Relationship Id="rId51" Type="http://schemas.openxmlformats.org/officeDocument/2006/relationships/hyperlink" Target="https://www.riigiteataja.ee/akt/401032018003" TargetMode="External"/><Relationship Id="rId72" Type="http://schemas.openxmlformats.org/officeDocument/2006/relationships/hyperlink" Target="https://www.riigiteataja.ee/akt/404102017030" TargetMode="External"/><Relationship Id="rId93" Type="http://schemas.openxmlformats.org/officeDocument/2006/relationships/hyperlink" Target="https://www.riigiteataja.ee/akt/410072014009" TargetMode="External"/><Relationship Id="rId98" Type="http://schemas.openxmlformats.org/officeDocument/2006/relationships/hyperlink" Target="https://www.riigiteataja.ee/akt/406112018004" TargetMode="External"/><Relationship Id="rId121" Type="http://schemas.openxmlformats.org/officeDocument/2006/relationships/hyperlink" Target="https://www.riigiteataja.ee/akt/407012014045" TargetMode="External"/><Relationship Id="rId3" Type="http://schemas.openxmlformats.org/officeDocument/2006/relationships/hyperlink" Target="https://www.riigiteataja.ee/akt/406012018015?leiaKehtiv" TargetMode="External"/><Relationship Id="rId25" Type="http://schemas.openxmlformats.org/officeDocument/2006/relationships/hyperlink" Target="https://www.riigiteataja.ee/akt/421122016013" TargetMode="External"/><Relationship Id="rId46" Type="http://schemas.openxmlformats.org/officeDocument/2006/relationships/hyperlink" Target="https://www.riigiteataja.ee/akt/411072013026" TargetMode="External"/><Relationship Id="rId67" Type="http://schemas.openxmlformats.org/officeDocument/2006/relationships/hyperlink" Target="https://www.riigiteataja.ee/akt/425122012033?leiaKehtiv" TargetMode="External"/><Relationship Id="rId116" Type="http://schemas.openxmlformats.org/officeDocument/2006/relationships/hyperlink" Target="https://www.kaseke.valga.ee/lapsevanemale/lasteaiamaks/" TargetMode="External"/><Relationship Id="rId137" Type="http://schemas.openxmlformats.org/officeDocument/2006/relationships/hyperlink" Target="https://www.riigiteataja.ee/akt/429052018022" TargetMode="External"/><Relationship Id="rId20" Type="http://schemas.openxmlformats.org/officeDocument/2006/relationships/hyperlink" Target="https://www.riigiteataja.ee/akt/429052014001?leiaKehtiv" TargetMode="External"/><Relationship Id="rId41" Type="http://schemas.openxmlformats.org/officeDocument/2006/relationships/hyperlink" Target="https://www.riigiteataja.ee/akt/401032018046?leiaKehtiv" TargetMode="External"/><Relationship Id="rId62" Type="http://schemas.openxmlformats.org/officeDocument/2006/relationships/hyperlink" Target="https://www.riigiteataja.ee/akt/426012018003?leiaKehtiv" TargetMode="External"/><Relationship Id="rId83" Type="http://schemas.openxmlformats.org/officeDocument/2006/relationships/hyperlink" Target="https://www.riigiteataja.ee/akt/405012019065" TargetMode="External"/><Relationship Id="rId88" Type="http://schemas.openxmlformats.org/officeDocument/2006/relationships/hyperlink" Target="https://www.riigiteataja.ee/akt/407112018024" TargetMode="External"/><Relationship Id="rId111" Type="http://schemas.openxmlformats.org/officeDocument/2006/relationships/hyperlink" Target="https://www.riigiteataja.ee/akt/403072018047" TargetMode="External"/><Relationship Id="rId132" Type="http://schemas.openxmlformats.org/officeDocument/2006/relationships/hyperlink" Target="https://www.riigiteataja.ee/akt/427122014018" TargetMode="External"/><Relationship Id="rId15" Type="http://schemas.openxmlformats.org/officeDocument/2006/relationships/hyperlink" Target="https://www.riigiteataja.ee/akt/415022018023" TargetMode="External"/><Relationship Id="rId36" Type="http://schemas.openxmlformats.org/officeDocument/2006/relationships/hyperlink" Target="https://www.riigiteataja.ee/akt/425012018006?leiaKehtiv" TargetMode="External"/><Relationship Id="rId57" Type="http://schemas.openxmlformats.org/officeDocument/2006/relationships/hyperlink" Target="https://www.riigiteataja.ee/akt/404012018002" TargetMode="External"/><Relationship Id="rId106" Type="http://schemas.openxmlformats.org/officeDocument/2006/relationships/hyperlink" Target="https://www.riigiteataja.ee/akt/412042018003" TargetMode="External"/><Relationship Id="rId127" Type="http://schemas.openxmlformats.org/officeDocument/2006/relationships/hyperlink" Target="https://www.riigiteataja.ee/akt/431122013008?leiaKehtiv" TargetMode="External"/><Relationship Id="rId10" Type="http://schemas.openxmlformats.org/officeDocument/2006/relationships/hyperlink" Target="https://www.riigiteataja.ee/akt/407042016044" TargetMode="External"/><Relationship Id="rId31" Type="http://schemas.openxmlformats.org/officeDocument/2006/relationships/hyperlink" Target="https://www.riigiteataja.ee/akt/409012014005" TargetMode="External"/><Relationship Id="rId52" Type="http://schemas.openxmlformats.org/officeDocument/2006/relationships/hyperlink" Target="https://www.riigiteataja.ee/akt/429122018214" TargetMode="External"/><Relationship Id="rId73" Type="http://schemas.openxmlformats.org/officeDocument/2006/relationships/hyperlink" Target="https://www.riigiteataja.ee/akt/430012018001" TargetMode="External"/><Relationship Id="rId78" Type="http://schemas.openxmlformats.org/officeDocument/2006/relationships/hyperlink" Target="https://www.riigiteataja.ee/akt/403052013021" TargetMode="External"/><Relationship Id="rId94" Type="http://schemas.openxmlformats.org/officeDocument/2006/relationships/hyperlink" Target="https://www.riigiteataja.ee/akt/412102018028" TargetMode="External"/><Relationship Id="rId99" Type="http://schemas.openxmlformats.org/officeDocument/2006/relationships/hyperlink" Target="https://www.riigiteataja.ee/akt/412122018034" TargetMode="External"/><Relationship Id="rId101" Type="http://schemas.openxmlformats.org/officeDocument/2006/relationships/hyperlink" Target="https://www.riigiteataja.ee/akt/417082018016" TargetMode="External"/><Relationship Id="rId122" Type="http://schemas.openxmlformats.org/officeDocument/2006/relationships/hyperlink" Target="https://www.riigiteataja.ee/akt/430112018033" TargetMode="External"/><Relationship Id="rId4" Type="http://schemas.openxmlformats.org/officeDocument/2006/relationships/hyperlink" Target="https://www.riigiteataja.ee/akt/404052018014" TargetMode="External"/><Relationship Id="rId9" Type="http://schemas.openxmlformats.org/officeDocument/2006/relationships/hyperlink" Target="https://www.riigiteataja.ee/akt/430122014003" TargetMode="External"/><Relationship Id="rId26" Type="http://schemas.openxmlformats.org/officeDocument/2006/relationships/hyperlink" Target="https://www.riigiteataja.ee/akt/429122018250" TargetMode="External"/><Relationship Id="rId47" Type="http://schemas.openxmlformats.org/officeDocument/2006/relationships/hyperlink" Target="https://www.riigiteataja.ee/akt/431032018015" TargetMode="External"/><Relationship Id="rId68" Type="http://schemas.openxmlformats.org/officeDocument/2006/relationships/hyperlink" Target="https://www.riigiteataja.ee/akt/416102014003" TargetMode="External"/><Relationship Id="rId89" Type="http://schemas.openxmlformats.org/officeDocument/2006/relationships/hyperlink" Target="https://www.riigiteataja.ee/akt/428122015022" TargetMode="External"/><Relationship Id="rId112" Type="http://schemas.openxmlformats.org/officeDocument/2006/relationships/hyperlink" Target="https://www.riigiteataja.ee/akt/405052018032" TargetMode="External"/><Relationship Id="rId133" Type="http://schemas.openxmlformats.org/officeDocument/2006/relationships/hyperlink" Target="https://www.riigiteataja.ee/akt/41104201803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5"/>
  <sheetViews>
    <sheetView tabSelected="1" zoomScale="70" zoomScaleNormal="70" workbookViewId="0">
      <pane xSplit="2" ySplit="9" topLeftCell="C58" activePane="bottomRight" state="frozen"/>
      <selection pane="topRight" activeCell="C1" sqref="C1"/>
      <selection pane="bottomLeft" activeCell="A7" sqref="A7"/>
      <selection pane="bottomRight" activeCell="I4" sqref="I4"/>
    </sheetView>
  </sheetViews>
  <sheetFormatPr defaultRowHeight="15" x14ac:dyDescent="0.25"/>
  <cols>
    <col min="1" max="1" width="10.5703125" customWidth="1"/>
    <col min="2" max="2" width="23" customWidth="1"/>
    <col min="3" max="3" width="22.7109375" customWidth="1"/>
    <col min="4" max="4" width="16" customWidth="1"/>
    <col min="5" max="5" width="19" customWidth="1"/>
    <col min="6" max="6" width="14" customWidth="1"/>
    <col min="7" max="8" width="13.5703125" customWidth="1"/>
    <col min="9" max="9" width="21" customWidth="1"/>
    <col min="10" max="10" width="13.5703125" customWidth="1"/>
    <col min="11" max="11" width="23.7109375" customWidth="1"/>
    <col min="12" max="12" width="31.7109375" customWidth="1"/>
    <col min="13" max="13" width="53.42578125" bestFit="1" customWidth="1"/>
    <col min="14" max="14" width="45.7109375" customWidth="1"/>
    <col min="15" max="15" width="45.7109375" hidden="1" customWidth="1"/>
    <col min="16" max="16" width="40" hidden="1" customWidth="1"/>
    <col min="17" max="17" width="47.28515625" customWidth="1"/>
  </cols>
  <sheetData>
    <row r="1" spans="1:17" x14ac:dyDescent="0.25">
      <c r="C1" s="70" t="s">
        <v>312</v>
      </c>
    </row>
    <row r="2" spans="1:17" x14ac:dyDescent="0.25">
      <c r="C2" s="70" t="s">
        <v>313</v>
      </c>
    </row>
    <row r="3" spans="1:17" x14ac:dyDescent="0.25">
      <c r="B3" s="1"/>
      <c r="C3" s="1" t="s">
        <v>0</v>
      </c>
      <c r="D3" s="2" t="s">
        <v>1</v>
      </c>
      <c r="E3" s="2"/>
      <c r="F3" s="2"/>
      <c r="G3" s="3"/>
      <c r="H3" s="3"/>
      <c r="I3" s="3"/>
    </row>
    <row r="4" spans="1:17" x14ac:dyDescent="0.25">
      <c r="D4" s="4" t="s">
        <v>2</v>
      </c>
      <c r="E4" s="4"/>
    </row>
    <row r="5" spans="1:17" x14ac:dyDescent="0.25">
      <c r="C5" s="5" t="s">
        <v>3</v>
      </c>
      <c r="D5" s="5">
        <v>470</v>
      </c>
      <c r="E5" s="5"/>
    </row>
    <row r="6" spans="1:17" x14ac:dyDescent="0.25">
      <c r="C6" s="5" t="s">
        <v>4</v>
      </c>
      <c r="D6" s="5">
        <v>500</v>
      </c>
      <c r="E6" s="5"/>
      <c r="F6" s="6"/>
    </row>
    <row r="7" spans="1:17" x14ac:dyDescent="0.25">
      <c r="C7" t="s">
        <v>5</v>
      </c>
      <c r="D7">
        <v>540</v>
      </c>
      <c r="M7" t="s">
        <v>6</v>
      </c>
    </row>
    <row r="8" spans="1:17" x14ac:dyDescent="0.25">
      <c r="A8" s="7"/>
      <c r="B8" s="7"/>
      <c r="C8" s="7"/>
      <c r="D8" s="71" t="s">
        <v>7</v>
      </c>
      <c r="E8" s="71"/>
      <c r="F8" s="8" t="s">
        <v>8</v>
      </c>
      <c r="G8" s="8" t="s">
        <v>9</v>
      </c>
      <c r="H8" s="8" t="s">
        <v>10</v>
      </c>
      <c r="I8" s="7"/>
      <c r="J8" s="7"/>
      <c r="K8" s="71" t="s">
        <v>11</v>
      </c>
      <c r="L8" s="71"/>
      <c r="M8" s="7"/>
      <c r="N8" s="7"/>
    </row>
    <row r="9" spans="1:17" ht="90" x14ac:dyDescent="0.25">
      <c r="A9" s="8" t="s">
        <v>12</v>
      </c>
      <c r="B9" s="8" t="s">
        <v>13</v>
      </c>
      <c r="C9" s="8" t="s">
        <v>14</v>
      </c>
      <c r="D9" s="9" t="s">
        <v>15</v>
      </c>
      <c r="E9" s="9" t="s">
        <v>16</v>
      </c>
      <c r="F9" s="10" t="s">
        <v>17</v>
      </c>
      <c r="G9" s="10" t="s">
        <v>18</v>
      </c>
      <c r="H9" s="10" t="s">
        <v>19</v>
      </c>
      <c r="I9" s="10" t="s">
        <v>20</v>
      </c>
      <c r="J9" s="10" t="s">
        <v>21</v>
      </c>
      <c r="K9" s="10" t="s">
        <v>22</v>
      </c>
      <c r="L9" s="10" t="s">
        <v>23</v>
      </c>
      <c r="M9" s="8" t="s">
        <v>24</v>
      </c>
      <c r="N9" s="10" t="s">
        <v>25</v>
      </c>
      <c r="O9" s="11" t="s">
        <v>26</v>
      </c>
      <c r="P9" s="11" t="s">
        <v>27</v>
      </c>
      <c r="Q9" s="12" t="s">
        <v>28</v>
      </c>
    </row>
    <row r="10" spans="1:17" x14ac:dyDescent="0.25">
      <c r="A10" s="13" t="s">
        <v>29</v>
      </c>
      <c r="B10" s="14" t="s">
        <v>30</v>
      </c>
      <c r="C10" s="15">
        <v>1047.854231548353</v>
      </c>
      <c r="D10" s="16">
        <f>25/D7</f>
        <v>4.6296296296296294E-2</v>
      </c>
      <c r="E10" s="17">
        <f t="shared" ref="E10:E15" si="0">D10</f>
        <v>4.6296296296296294E-2</v>
      </c>
      <c r="F10" s="18">
        <f>(25+10)/D7</f>
        <v>6.4814814814814811E-2</v>
      </c>
      <c r="G10" s="18">
        <f>(25+2*10)/D7</f>
        <v>8.3333333333333329E-2</v>
      </c>
      <c r="H10" s="18">
        <f>(25+3*10)/D7</f>
        <v>0.10185185185185185</v>
      </c>
      <c r="I10" s="19"/>
      <c r="J10" s="19"/>
      <c r="K10" s="13" t="s">
        <v>31</v>
      </c>
      <c r="L10" s="19"/>
      <c r="M10" s="20" t="s">
        <v>32</v>
      </c>
      <c r="N10" s="19"/>
    </row>
    <row r="11" spans="1:17" x14ac:dyDescent="0.25">
      <c r="A11" s="13" t="s">
        <v>33</v>
      </c>
      <c r="B11" s="14" t="s">
        <v>34</v>
      </c>
      <c r="C11" s="15">
        <v>1127.0620661621238</v>
      </c>
      <c r="D11" s="16">
        <v>6.5000000000000002E-2</v>
      </c>
      <c r="E11" s="17">
        <f t="shared" si="0"/>
        <v>6.5000000000000002E-2</v>
      </c>
      <c r="F11" s="21">
        <f>2*E11</f>
        <v>0.13</v>
      </c>
      <c r="G11" s="22">
        <f>3*6%</f>
        <v>0.18</v>
      </c>
      <c r="H11" s="22">
        <f>4*4.5%</f>
        <v>0.18</v>
      </c>
      <c r="I11" s="19" t="s">
        <v>35</v>
      </c>
      <c r="J11" s="19" t="s">
        <v>36</v>
      </c>
      <c r="K11" s="19"/>
      <c r="L11" s="23" t="s">
        <v>37</v>
      </c>
      <c r="M11" s="20" t="s">
        <v>38</v>
      </c>
      <c r="N11" s="19"/>
    </row>
    <row r="12" spans="1:17" ht="30" x14ac:dyDescent="0.25">
      <c r="A12" s="13" t="s">
        <v>39</v>
      </c>
      <c r="B12" s="14" t="s">
        <v>40</v>
      </c>
      <c r="C12" s="15">
        <v>974.76600289575276</v>
      </c>
      <c r="D12" s="24">
        <f>15/D7</f>
        <v>2.7777777777777776E-2</v>
      </c>
      <c r="E12" s="25">
        <f t="shared" si="0"/>
        <v>2.7777777777777776E-2</v>
      </c>
      <c r="F12" s="26">
        <f>2*E12</f>
        <v>5.5555555555555552E-2</v>
      </c>
      <c r="G12" s="26">
        <f>3*E12</f>
        <v>8.3333333333333329E-2</v>
      </c>
      <c r="H12" s="26">
        <f>4*E12</f>
        <v>0.1111111111111111</v>
      </c>
      <c r="I12" s="19"/>
      <c r="J12" s="19"/>
      <c r="K12" s="19"/>
      <c r="L12" s="19" t="s">
        <v>37</v>
      </c>
      <c r="M12" s="27" t="s">
        <v>41</v>
      </c>
      <c r="N12" s="20" t="s">
        <v>42</v>
      </c>
    </row>
    <row r="13" spans="1:17" x14ac:dyDescent="0.25">
      <c r="A13" s="13" t="s">
        <v>43</v>
      </c>
      <c r="B13" s="14" t="s">
        <v>44</v>
      </c>
      <c r="C13" s="15">
        <v>1081.4327386938232</v>
      </c>
      <c r="D13" s="28">
        <f>40/D7</f>
        <v>7.407407407407407E-2</v>
      </c>
      <c r="E13" s="28">
        <f t="shared" si="0"/>
        <v>7.407407407407407E-2</v>
      </c>
      <c r="F13" s="28">
        <f>2*E13</f>
        <v>0.14814814814814814</v>
      </c>
      <c r="G13" s="29">
        <f>F13</f>
        <v>0.14814814814814814</v>
      </c>
      <c r="H13" s="29">
        <f>F13</f>
        <v>0.14814814814814814</v>
      </c>
      <c r="I13" s="19"/>
      <c r="J13" s="19"/>
      <c r="K13" s="19"/>
      <c r="L13" s="13">
        <v>1</v>
      </c>
      <c r="M13" s="20" t="s">
        <v>45</v>
      </c>
      <c r="N13" s="20" t="s">
        <v>46</v>
      </c>
    </row>
    <row r="14" spans="1:17" x14ac:dyDescent="0.25">
      <c r="A14" s="13" t="s">
        <v>47</v>
      </c>
      <c r="B14" s="14" t="s">
        <v>48</v>
      </c>
      <c r="C14" s="15">
        <v>1043.2639143868405</v>
      </c>
      <c r="D14" s="24">
        <f>24/D7</f>
        <v>4.4444444444444446E-2</v>
      </c>
      <c r="E14" s="26">
        <f t="shared" si="0"/>
        <v>4.4444444444444446E-2</v>
      </c>
      <c r="F14" s="26">
        <f>2*E14</f>
        <v>8.8888888888888892E-2</v>
      </c>
      <c r="G14" s="29">
        <f>F14</f>
        <v>8.8888888888888892E-2</v>
      </c>
      <c r="H14" s="29">
        <f>F14</f>
        <v>8.8888888888888892E-2</v>
      </c>
      <c r="I14" s="19" t="s">
        <v>49</v>
      </c>
      <c r="J14" s="19" t="s">
        <v>36</v>
      </c>
      <c r="K14" s="19"/>
      <c r="L14" s="23" t="s">
        <v>50</v>
      </c>
      <c r="M14" s="20" t="s">
        <v>51</v>
      </c>
      <c r="N14" s="20" t="s">
        <v>52</v>
      </c>
    </row>
    <row r="15" spans="1:17" x14ac:dyDescent="0.25">
      <c r="A15" s="13" t="s">
        <v>53</v>
      </c>
      <c r="B15" s="14" t="s">
        <v>54</v>
      </c>
      <c r="C15" s="15">
        <v>1169.1551353513241</v>
      </c>
      <c r="D15" s="28">
        <f>30/D7</f>
        <v>5.5555555555555552E-2</v>
      </c>
      <c r="E15" s="28">
        <f t="shared" si="0"/>
        <v>5.5555555555555552E-2</v>
      </c>
      <c r="F15" s="29">
        <f>1.5*E15</f>
        <v>8.3333333333333329E-2</v>
      </c>
      <c r="G15" s="29">
        <f>F15</f>
        <v>8.3333333333333329E-2</v>
      </c>
      <c r="H15" s="29">
        <f>F15</f>
        <v>8.3333333333333329E-2</v>
      </c>
      <c r="I15" s="30" t="s">
        <v>55</v>
      </c>
      <c r="J15" s="19"/>
      <c r="K15" s="19"/>
      <c r="L15" s="19" t="s">
        <v>56</v>
      </c>
      <c r="M15" s="20" t="s">
        <v>57</v>
      </c>
      <c r="N15" s="20" t="s">
        <v>58</v>
      </c>
    </row>
    <row r="16" spans="1:17" x14ac:dyDescent="0.25">
      <c r="A16" s="13" t="s">
        <v>33</v>
      </c>
      <c r="B16" s="14" t="s">
        <v>59</v>
      </c>
      <c r="C16" s="15">
        <v>1594.7026637846679</v>
      </c>
      <c r="D16" s="31">
        <v>0.2</v>
      </c>
      <c r="E16" s="13">
        <v>0.1</v>
      </c>
      <c r="F16" s="32">
        <f>2*E16</f>
        <v>0.2</v>
      </c>
      <c r="G16" s="33">
        <v>0</v>
      </c>
      <c r="H16" s="33">
        <v>0</v>
      </c>
      <c r="I16" s="19" t="s">
        <v>60</v>
      </c>
      <c r="J16" s="19"/>
      <c r="K16" s="19"/>
      <c r="L16" s="13">
        <v>1</v>
      </c>
      <c r="M16" s="20" t="s">
        <v>61</v>
      </c>
      <c r="N16" s="20" t="s">
        <v>62</v>
      </c>
    </row>
    <row r="17" spans="1:15" x14ac:dyDescent="0.25">
      <c r="A17" s="13" t="s">
        <v>63</v>
      </c>
      <c r="B17" s="14" t="s">
        <v>64</v>
      </c>
      <c r="C17" s="15">
        <v>1150.0762272489931</v>
      </c>
      <c r="D17" s="28">
        <f>20/D7</f>
        <v>3.7037037037037035E-2</v>
      </c>
      <c r="E17" s="25">
        <f>D17</f>
        <v>3.7037037037037035E-2</v>
      </c>
      <c r="F17" s="29">
        <f>E17+15/D7</f>
        <v>6.4814814814814811E-2</v>
      </c>
      <c r="G17" s="29">
        <f>F17</f>
        <v>6.4814814814814811E-2</v>
      </c>
      <c r="H17" s="29">
        <f>F17</f>
        <v>6.4814814814814811E-2</v>
      </c>
      <c r="I17" s="19"/>
      <c r="J17" s="19"/>
      <c r="K17" s="19"/>
      <c r="L17" s="19"/>
      <c r="M17" s="20" t="s">
        <v>65</v>
      </c>
      <c r="N17" s="19"/>
    </row>
    <row r="18" spans="1:15" x14ac:dyDescent="0.25">
      <c r="A18" s="13" t="s">
        <v>66</v>
      </c>
      <c r="B18" s="14" t="s">
        <v>67</v>
      </c>
      <c r="C18" s="15">
        <v>1039.0969618048357</v>
      </c>
      <c r="D18" s="31">
        <v>0.05</v>
      </c>
      <c r="E18" s="13">
        <f>D18</f>
        <v>0.05</v>
      </c>
      <c r="F18" s="34">
        <f>E18+4%</f>
        <v>0.09</v>
      </c>
      <c r="G18" s="34">
        <v>0</v>
      </c>
      <c r="H18" s="34">
        <v>0</v>
      </c>
      <c r="I18" s="19" t="s">
        <v>36</v>
      </c>
      <c r="J18" s="19" t="s">
        <v>36</v>
      </c>
      <c r="K18" s="19"/>
      <c r="L18" s="19" t="s">
        <v>37</v>
      </c>
      <c r="M18" s="20" t="s">
        <v>68</v>
      </c>
      <c r="N18" s="20" t="s">
        <v>69</v>
      </c>
    </row>
    <row r="19" spans="1:15" x14ac:dyDescent="0.25">
      <c r="A19" s="13" t="s">
        <v>33</v>
      </c>
      <c r="B19" s="14" t="s">
        <v>70</v>
      </c>
      <c r="C19" s="15">
        <v>1338.1757226546829</v>
      </c>
      <c r="D19" s="31">
        <v>0.2</v>
      </c>
      <c r="E19" s="25">
        <f>35/D7</f>
        <v>6.4814814814814811E-2</v>
      </c>
      <c r="F19" s="32">
        <f>2*E19</f>
        <v>0.12962962962962962</v>
      </c>
      <c r="G19" s="32">
        <f>3*E19</f>
        <v>0.19444444444444442</v>
      </c>
      <c r="H19" s="32">
        <f>4*E19</f>
        <v>0.25925925925925924</v>
      </c>
      <c r="I19" s="19" t="s">
        <v>71</v>
      </c>
      <c r="J19" s="19" t="s">
        <v>36</v>
      </c>
      <c r="K19" s="19"/>
      <c r="L19" s="13">
        <v>1</v>
      </c>
      <c r="M19" s="20" t="s">
        <v>72</v>
      </c>
      <c r="N19" s="20" t="s">
        <v>73</v>
      </c>
    </row>
    <row r="20" spans="1:15" x14ac:dyDescent="0.25">
      <c r="A20" s="13" t="s">
        <v>74</v>
      </c>
      <c r="B20" s="14" t="s">
        <v>75</v>
      </c>
      <c r="C20" s="15">
        <v>1022.4318732177782</v>
      </c>
      <c r="D20" s="28">
        <f>30/D7</f>
        <v>5.5555555555555552E-2</v>
      </c>
      <c r="E20" s="28">
        <f>D20</f>
        <v>5.5555555555555552E-2</v>
      </c>
      <c r="F20" s="29">
        <f>D20*1.5</f>
        <v>8.3333333333333329E-2</v>
      </c>
      <c r="G20" s="29">
        <f>F20</f>
        <v>8.3333333333333329E-2</v>
      </c>
      <c r="H20" s="29">
        <f>G20</f>
        <v>8.3333333333333329E-2</v>
      </c>
      <c r="I20" s="19" t="s">
        <v>76</v>
      </c>
      <c r="J20" s="19"/>
      <c r="K20" s="19"/>
      <c r="L20" s="23" t="s">
        <v>37</v>
      </c>
      <c r="M20" s="20" t="s">
        <v>77</v>
      </c>
      <c r="N20" s="20" t="s">
        <v>78</v>
      </c>
      <c r="O20" s="35"/>
    </row>
    <row r="21" spans="1:15" x14ac:dyDescent="0.25">
      <c r="A21" s="13" t="s">
        <v>29</v>
      </c>
      <c r="B21" s="14" t="s">
        <v>79</v>
      </c>
      <c r="C21" s="15">
        <v>1061.0461830207635</v>
      </c>
      <c r="D21" s="31">
        <f>5%*470/540</f>
        <v>4.3518518518518519E-2</v>
      </c>
      <c r="E21" s="13">
        <f>D21</f>
        <v>4.3518518518518519E-2</v>
      </c>
      <c r="F21" s="13">
        <f>E21*2</f>
        <v>8.7037037037037038E-2</v>
      </c>
      <c r="G21" s="36">
        <f>(2+0.5)*E21</f>
        <v>0.10879629629629629</v>
      </c>
      <c r="H21" s="37">
        <f>(2+2*0.5)*D21</f>
        <v>0.13055555555555556</v>
      </c>
      <c r="I21" s="19" t="s">
        <v>80</v>
      </c>
      <c r="J21" s="19"/>
      <c r="K21" s="19"/>
      <c r="L21" s="23" t="s">
        <v>81</v>
      </c>
      <c r="M21" s="20" t="s">
        <v>82</v>
      </c>
      <c r="N21" s="19"/>
    </row>
    <row r="22" spans="1:15" ht="16.149999999999999" customHeight="1" x14ac:dyDescent="0.25">
      <c r="A22" s="13" t="s">
        <v>83</v>
      </c>
      <c r="B22" s="14" t="s">
        <v>84</v>
      </c>
      <c r="C22" s="15">
        <v>1061.4963035624357</v>
      </c>
      <c r="D22" s="38">
        <f>20/D7</f>
        <v>3.7037037037037035E-2</v>
      </c>
      <c r="E22" s="39">
        <f>D22</f>
        <v>3.7037037037037035E-2</v>
      </c>
      <c r="F22" s="40">
        <f>E22*1.5</f>
        <v>5.5555555555555552E-2</v>
      </c>
      <c r="G22" s="18">
        <f>F22</f>
        <v>5.5555555555555552E-2</v>
      </c>
      <c r="H22" s="18">
        <f>F22</f>
        <v>5.5555555555555552E-2</v>
      </c>
      <c r="I22" s="41" t="s">
        <v>85</v>
      </c>
      <c r="J22" s="41" t="s">
        <v>36</v>
      </c>
      <c r="K22" s="41"/>
      <c r="L22" s="21">
        <v>0.6</v>
      </c>
      <c r="M22" s="20" t="s">
        <v>86</v>
      </c>
      <c r="N22" s="20" t="s">
        <v>87</v>
      </c>
      <c r="O22" s="42" t="s">
        <v>88</v>
      </c>
    </row>
    <row r="23" spans="1:15" ht="57" customHeight="1" x14ac:dyDescent="0.25">
      <c r="A23" s="13" t="s">
        <v>53</v>
      </c>
      <c r="B23" s="14" t="s">
        <v>89</v>
      </c>
      <c r="C23" s="15">
        <v>1077.1088540134683</v>
      </c>
      <c r="D23" s="24">
        <f>20/D7</f>
        <v>3.7037037037037035E-2</v>
      </c>
      <c r="E23" s="26">
        <f>D23</f>
        <v>3.7037037037037035E-2</v>
      </c>
      <c r="F23" s="26">
        <f>D23*2</f>
        <v>7.407407407407407E-2</v>
      </c>
      <c r="G23" s="26">
        <f>D23*3</f>
        <v>0.1111111111111111</v>
      </c>
      <c r="H23" s="26">
        <f>D23*4</f>
        <v>0.14814814814814814</v>
      </c>
      <c r="I23" s="19"/>
      <c r="J23" s="19" t="s">
        <v>36</v>
      </c>
      <c r="K23" s="43" t="s">
        <v>90</v>
      </c>
      <c r="L23" s="19"/>
      <c r="M23" s="20" t="s">
        <v>91</v>
      </c>
      <c r="N23" s="27" t="s">
        <v>92</v>
      </c>
    </row>
    <row r="24" spans="1:15" ht="30" x14ac:dyDescent="0.25">
      <c r="A24" s="13" t="s">
        <v>43</v>
      </c>
      <c r="B24" s="14" t="s">
        <v>93</v>
      </c>
      <c r="C24" s="15">
        <v>1292.6549685051466</v>
      </c>
      <c r="D24" s="38">
        <f>35/D7</f>
        <v>6.4814814814814811E-2</v>
      </c>
      <c r="E24" s="16">
        <f>D24</f>
        <v>6.4814814814814811E-2</v>
      </c>
      <c r="F24" s="44">
        <f>$E$24*2</f>
        <v>0.12962962962962962</v>
      </c>
      <c r="G24" s="45">
        <f t="shared" ref="G24:H24" si="1">$E$24*2</f>
        <v>0.12962962962962962</v>
      </c>
      <c r="H24" s="45">
        <f t="shared" si="1"/>
        <v>0.12962962962962962</v>
      </c>
      <c r="I24" s="19" t="s">
        <v>6</v>
      </c>
      <c r="J24" s="19"/>
      <c r="K24" s="19"/>
      <c r="L24" s="19"/>
      <c r="M24" s="27" t="s">
        <v>94</v>
      </c>
      <c r="N24" s="19"/>
    </row>
    <row r="25" spans="1:15" x14ac:dyDescent="0.25">
      <c r="A25" s="13" t="s">
        <v>95</v>
      </c>
      <c r="B25" s="14" t="s">
        <v>96</v>
      </c>
      <c r="C25" s="15">
        <v>1086.9056451012043</v>
      </c>
      <c r="D25" s="24">
        <f>10/D7</f>
        <v>1.8518518518518517E-2</v>
      </c>
      <c r="E25" s="13">
        <v>0</v>
      </c>
      <c r="F25" s="13">
        <v>0</v>
      </c>
      <c r="G25" s="13">
        <v>0</v>
      </c>
      <c r="H25" s="13">
        <v>0</v>
      </c>
      <c r="I25" s="19"/>
      <c r="J25" s="19"/>
      <c r="K25" s="21">
        <v>1</v>
      </c>
      <c r="L25" s="19"/>
      <c r="M25" s="20" t="s">
        <v>97</v>
      </c>
      <c r="N25" s="19"/>
    </row>
    <row r="26" spans="1:15" ht="30" x14ac:dyDescent="0.25">
      <c r="A26" s="13" t="s">
        <v>43</v>
      </c>
      <c r="B26" s="14" t="s">
        <v>98</v>
      </c>
      <c r="C26" s="15">
        <v>1104.0901268483074</v>
      </c>
      <c r="D26" s="24">
        <f>40/D7</f>
        <v>7.407407407407407E-2</v>
      </c>
      <c r="E26" s="26">
        <f>20/D7</f>
        <v>3.7037037037037035E-2</v>
      </c>
      <c r="F26" s="36">
        <f>$E$26*1.5</f>
        <v>5.5555555555555552E-2</v>
      </c>
      <c r="G26" s="36">
        <f t="shared" ref="G26:H26" si="2">$E$26*1.5</f>
        <v>5.5555555555555552E-2</v>
      </c>
      <c r="H26" s="36">
        <f t="shared" si="2"/>
        <v>5.5555555555555552E-2</v>
      </c>
      <c r="I26" s="46" t="s">
        <v>99</v>
      </c>
      <c r="J26" s="19"/>
      <c r="K26" s="19"/>
      <c r="L26" s="46" t="s">
        <v>100</v>
      </c>
      <c r="M26" s="20" t="s">
        <v>101</v>
      </c>
      <c r="N26" s="20" t="s">
        <v>102</v>
      </c>
    </row>
    <row r="27" spans="1:15" x14ac:dyDescent="0.25">
      <c r="A27" s="13" t="s">
        <v>103</v>
      </c>
      <c r="B27" s="14" t="s">
        <v>104</v>
      </c>
      <c r="C27" s="15">
        <v>1083.2516163348146</v>
      </c>
      <c r="D27" s="24">
        <f>28/D7</f>
        <v>5.185185185185185E-2</v>
      </c>
      <c r="E27" s="25">
        <f>D27</f>
        <v>5.185185185185185E-2</v>
      </c>
      <c r="F27" s="26">
        <f>$E$27*2</f>
        <v>0.1037037037037037</v>
      </c>
      <c r="G27" s="26">
        <f>$E$27*3</f>
        <v>0.15555555555555556</v>
      </c>
      <c r="H27" s="26">
        <f>$E$27*4</f>
        <v>0.2074074074074074</v>
      </c>
      <c r="I27" s="19"/>
      <c r="J27" s="19"/>
      <c r="K27" s="19"/>
      <c r="L27" s="19" t="s">
        <v>105</v>
      </c>
      <c r="M27" s="20" t="s">
        <v>106</v>
      </c>
      <c r="N27" s="20" t="s">
        <v>107</v>
      </c>
    </row>
    <row r="28" spans="1:15" x14ac:dyDescent="0.25">
      <c r="A28" s="13" t="s">
        <v>33</v>
      </c>
      <c r="B28" s="14" t="s">
        <v>108</v>
      </c>
      <c r="C28" s="15">
        <v>1330.5061387222945</v>
      </c>
      <c r="D28" s="24">
        <f>95/D7</f>
        <v>0.17592592592592593</v>
      </c>
      <c r="E28" s="26">
        <f>70/D7</f>
        <v>0.12962962962962962</v>
      </c>
      <c r="F28" s="36">
        <f>(70+50)/D7</f>
        <v>0.22222222222222221</v>
      </c>
      <c r="G28" s="36">
        <f>(70+50+17)/D7</f>
        <v>0.25370370370370371</v>
      </c>
      <c r="H28" s="36">
        <f>(70+50+17*2)/D7</f>
        <v>0.28518518518518521</v>
      </c>
      <c r="I28" s="19"/>
      <c r="J28" s="19" t="s">
        <v>36</v>
      </c>
      <c r="K28" s="19"/>
      <c r="L28" s="13">
        <v>1</v>
      </c>
      <c r="M28" s="20" t="s">
        <v>109</v>
      </c>
      <c r="N28" s="20" t="s">
        <v>110</v>
      </c>
    </row>
    <row r="29" spans="1:15" x14ac:dyDescent="0.25">
      <c r="A29" s="13" t="s">
        <v>66</v>
      </c>
      <c r="B29" s="14" t="s">
        <v>111</v>
      </c>
      <c r="C29" s="15">
        <v>1118.1170821448948</v>
      </c>
      <c r="D29" s="24">
        <f>15/$D$7</f>
        <v>2.7777777777777776E-2</v>
      </c>
      <c r="E29" s="26">
        <f>15/$D$7</f>
        <v>2.7777777777777776E-2</v>
      </c>
      <c r="F29" s="24">
        <f>E29*2</f>
        <v>5.5555555555555552E-2</v>
      </c>
      <c r="G29" s="36">
        <f>E29*2</f>
        <v>5.5555555555555552E-2</v>
      </c>
      <c r="H29" s="36">
        <f>E29*2</f>
        <v>5.5555555555555552E-2</v>
      </c>
      <c r="I29" s="19"/>
      <c r="J29" s="19"/>
      <c r="K29" s="19"/>
      <c r="L29" s="19"/>
      <c r="M29" s="20" t="s">
        <v>112</v>
      </c>
      <c r="N29" s="19"/>
    </row>
    <row r="30" spans="1:15" x14ac:dyDescent="0.25">
      <c r="A30" s="13" t="s">
        <v>33</v>
      </c>
      <c r="B30" s="47" t="s">
        <v>113</v>
      </c>
      <c r="C30" s="15">
        <v>1598.6216199915236</v>
      </c>
      <c r="D30" s="31">
        <v>0.2</v>
      </c>
      <c r="E30" s="13">
        <v>0.15</v>
      </c>
      <c r="F30" s="34">
        <f>E30+10%</f>
        <v>0.25</v>
      </c>
      <c r="G30" s="34">
        <f>E30+2*10%</f>
        <v>0.35</v>
      </c>
      <c r="H30" s="34">
        <f>E30+3*10%</f>
        <v>0.45000000000000007</v>
      </c>
      <c r="I30" s="19"/>
      <c r="J30" s="19" t="s">
        <v>36</v>
      </c>
      <c r="K30" s="19"/>
      <c r="L30" s="19"/>
      <c r="M30" s="20" t="s">
        <v>114</v>
      </c>
      <c r="N30" s="19"/>
    </row>
    <row r="31" spans="1:15" x14ac:dyDescent="0.25">
      <c r="A31" s="13" t="s">
        <v>103</v>
      </c>
      <c r="B31" s="14" t="s">
        <v>115</v>
      </c>
      <c r="C31" s="15">
        <v>1254.4341398118627</v>
      </c>
      <c r="D31" s="31">
        <v>0.1</v>
      </c>
      <c r="E31" s="13">
        <v>0.1</v>
      </c>
      <c r="F31" s="34">
        <f>E31+8%</f>
        <v>0.18</v>
      </c>
      <c r="G31" s="34">
        <f>E31+2*8%</f>
        <v>0.26</v>
      </c>
      <c r="H31" s="34">
        <f>E31+3*8%</f>
        <v>0.33999999999999997</v>
      </c>
      <c r="I31" s="19" t="s">
        <v>35</v>
      </c>
      <c r="J31" s="19" t="s">
        <v>36</v>
      </c>
      <c r="K31" s="19"/>
      <c r="L31" s="19" t="s">
        <v>37</v>
      </c>
      <c r="M31" s="20" t="s">
        <v>116</v>
      </c>
      <c r="N31" s="20" t="s">
        <v>117</v>
      </c>
    </row>
    <row r="32" spans="1:15" x14ac:dyDescent="0.25">
      <c r="A32" s="13" t="s">
        <v>29</v>
      </c>
      <c r="B32" s="14" t="s">
        <v>118</v>
      </c>
      <c r="C32" s="15">
        <v>913.29623112693707</v>
      </c>
      <c r="D32" s="31">
        <v>0.05</v>
      </c>
      <c r="E32" s="13">
        <v>0.05</v>
      </c>
      <c r="F32" s="32">
        <f>2*E32</f>
        <v>0.1</v>
      </c>
      <c r="G32" s="32">
        <f>3*E32</f>
        <v>0.15000000000000002</v>
      </c>
      <c r="H32" s="32">
        <f>4*E32</f>
        <v>0.2</v>
      </c>
      <c r="I32" s="19" t="s">
        <v>119</v>
      </c>
      <c r="J32" s="19"/>
      <c r="K32" s="19"/>
      <c r="L32" s="19" t="s">
        <v>120</v>
      </c>
      <c r="M32" s="20" t="s">
        <v>121</v>
      </c>
      <c r="N32" s="20" t="s">
        <v>122</v>
      </c>
    </row>
    <row r="33" spans="1:14" ht="41.45" customHeight="1" x14ac:dyDescent="0.25">
      <c r="A33" s="13" t="s">
        <v>33</v>
      </c>
      <c r="B33" s="14" t="s">
        <v>123</v>
      </c>
      <c r="C33" s="15">
        <v>1188.5618237097599</v>
      </c>
      <c r="D33" s="24">
        <f>40/$D$7</f>
        <v>7.407407407407407E-2</v>
      </c>
      <c r="E33" s="26">
        <f>40/$D$7</f>
        <v>7.407407407407407E-2</v>
      </c>
      <c r="F33" s="26">
        <f>2*E33</f>
        <v>0.14814814814814814</v>
      </c>
      <c r="G33" s="26">
        <f>3*E33</f>
        <v>0.22222222222222221</v>
      </c>
      <c r="H33" s="26">
        <f>4*E33</f>
        <v>0.29629629629629628</v>
      </c>
      <c r="I33" s="19" t="s">
        <v>60</v>
      </c>
      <c r="J33" s="19"/>
      <c r="K33" s="46" t="s">
        <v>124</v>
      </c>
      <c r="L33" s="46" t="s">
        <v>125</v>
      </c>
      <c r="M33" s="20" t="s">
        <v>126</v>
      </c>
      <c r="N33" s="20" t="s">
        <v>127</v>
      </c>
    </row>
    <row r="34" spans="1:14" x14ac:dyDescent="0.25">
      <c r="A34" s="13" t="s">
        <v>33</v>
      </c>
      <c r="B34" s="14" t="s">
        <v>128</v>
      </c>
      <c r="C34" s="15">
        <v>1234.0039509457974</v>
      </c>
      <c r="D34" s="24">
        <f>33/$D$7</f>
        <v>6.1111111111111109E-2</v>
      </c>
      <c r="E34" s="26">
        <f>33/$D$7</f>
        <v>6.1111111111111109E-2</v>
      </c>
      <c r="F34" s="36">
        <f>(33+11)/$D$7</f>
        <v>8.1481481481481488E-2</v>
      </c>
      <c r="G34" s="36">
        <f>(33+2*11)/$D$7</f>
        <v>0.10185185185185185</v>
      </c>
      <c r="H34" s="36">
        <f>(33+3*11)/$D$7</f>
        <v>0.12222222222222222</v>
      </c>
      <c r="I34" s="19" t="s">
        <v>60</v>
      </c>
      <c r="J34" s="19"/>
      <c r="K34" s="19"/>
      <c r="L34" s="19" t="s">
        <v>36</v>
      </c>
      <c r="M34" s="20" t="s">
        <v>129</v>
      </c>
      <c r="N34" s="20" t="s">
        <v>130</v>
      </c>
    </row>
    <row r="35" spans="1:14" x14ac:dyDescent="0.25">
      <c r="A35" s="13" t="s">
        <v>33</v>
      </c>
      <c r="B35" s="14" t="s">
        <v>131</v>
      </c>
      <c r="C35" s="15">
        <v>925.66408325312796</v>
      </c>
      <c r="D35" s="24">
        <f>28/D7</f>
        <v>5.185185185185185E-2</v>
      </c>
      <c r="E35" s="25">
        <f>D35</f>
        <v>5.185185185185185E-2</v>
      </c>
      <c r="F35" s="26">
        <f>$D$35*2</f>
        <v>0.1037037037037037</v>
      </c>
      <c r="G35" s="26">
        <f>$D$35*3</f>
        <v>0.15555555555555556</v>
      </c>
      <c r="H35" s="26">
        <f>$D$35*4</f>
        <v>0.2074074074074074</v>
      </c>
      <c r="I35" s="19" t="s">
        <v>132</v>
      </c>
      <c r="J35" s="19"/>
      <c r="K35" s="19"/>
      <c r="L35" s="19" t="s">
        <v>37</v>
      </c>
      <c r="M35" s="20" t="s">
        <v>133</v>
      </c>
      <c r="N35" s="20" t="s">
        <v>134</v>
      </c>
    </row>
    <row r="36" spans="1:14" x14ac:dyDescent="0.25">
      <c r="A36" s="13" t="s">
        <v>43</v>
      </c>
      <c r="B36" s="14" t="s">
        <v>135</v>
      </c>
      <c r="C36" s="15">
        <v>1204.682951233184</v>
      </c>
      <c r="D36" s="31">
        <v>0.06</v>
      </c>
      <c r="E36" s="13">
        <v>0.06</v>
      </c>
      <c r="F36" s="32">
        <f>E36*2</f>
        <v>0.12</v>
      </c>
      <c r="G36" s="32">
        <f>E36*3</f>
        <v>0.18</v>
      </c>
      <c r="H36" s="32">
        <f>E36*4</f>
        <v>0.24</v>
      </c>
      <c r="I36" s="48" t="s">
        <v>136</v>
      </c>
      <c r="J36" s="19"/>
      <c r="K36" s="19"/>
      <c r="L36" s="19"/>
      <c r="M36" s="20" t="s">
        <v>137</v>
      </c>
      <c r="N36" s="19"/>
    </row>
    <row r="37" spans="1:14" x14ac:dyDescent="0.25">
      <c r="A37" s="13" t="s">
        <v>33</v>
      </c>
      <c r="B37" s="14" t="s">
        <v>138</v>
      </c>
      <c r="C37" s="15">
        <v>1166.4111631710741</v>
      </c>
      <c r="D37" s="24">
        <f>65/D7</f>
        <v>0.12037037037037036</v>
      </c>
      <c r="E37" s="26">
        <f>65/D7</f>
        <v>0.12037037037037036</v>
      </c>
      <c r="F37" s="36">
        <f>E37*1.5</f>
        <v>0.18055555555555555</v>
      </c>
      <c r="G37" s="36">
        <f>E37*1.5</f>
        <v>0.18055555555555555</v>
      </c>
      <c r="H37" s="36">
        <f>E37*1.5</f>
        <v>0.18055555555555555</v>
      </c>
      <c r="I37" s="19" t="s">
        <v>36</v>
      </c>
      <c r="J37" s="19"/>
      <c r="K37" s="46" t="s">
        <v>139</v>
      </c>
      <c r="L37" s="19"/>
      <c r="M37" s="20" t="s">
        <v>140</v>
      </c>
      <c r="N37" s="20" t="s">
        <v>141</v>
      </c>
    </row>
    <row r="38" spans="1:14" x14ac:dyDescent="0.25">
      <c r="A38" s="13" t="s">
        <v>47</v>
      </c>
      <c r="B38" s="14" t="s">
        <v>142</v>
      </c>
      <c r="C38" s="15">
        <v>1090.6501869366246</v>
      </c>
      <c r="D38" s="31">
        <v>7.0000000000000007E-2</v>
      </c>
      <c r="E38" s="13">
        <v>0.05</v>
      </c>
      <c r="F38" s="29">
        <f>E38+3.5%</f>
        <v>8.5000000000000006E-2</v>
      </c>
      <c r="G38" s="29">
        <f>F38</f>
        <v>8.5000000000000006E-2</v>
      </c>
      <c r="H38" s="29">
        <f>F38</f>
        <v>8.5000000000000006E-2</v>
      </c>
      <c r="I38" s="19"/>
      <c r="J38" s="19"/>
      <c r="K38" s="46" t="s">
        <v>139</v>
      </c>
      <c r="L38" s="19"/>
      <c r="M38" s="20" t="s">
        <v>143</v>
      </c>
      <c r="N38" s="20" t="s">
        <v>144</v>
      </c>
    </row>
    <row r="39" spans="1:14" x14ac:dyDescent="0.25">
      <c r="A39" s="13" t="s">
        <v>66</v>
      </c>
      <c r="B39" s="14" t="s">
        <v>145</v>
      </c>
      <c r="C39" s="15">
        <v>1004.109925842957</v>
      </c>
      <c r="D39" s="24">
        <f>20/D7</f>
        <v>3.7037037037037035E-2</v>
      </c>
      <c r="E39" s="26">
        <f>20/D7</f>
        <v>3.7037037037037035E-2</v>
      </c>
      <c r="F39" s="36">
        <f>(20+10)/D7</f>
        <v>5.5555555555555552E-2</v>
      </c>
      <c r="G39" s="36">
        <f>(20+10*2)/D7</f>
        <v>7.407407407407407E-2</v>
      </c>
      <c r="H39" s="36">
        <f>(20+10*3)/D7</f>
        <v>9.2592592592592587E-2</v>
      </c>
      <c r="I39" s="19"/>
      <c r="J39" s="19"/>
      <c r="K39" s="49" t="s">
        <v>31</v>
      </c>
      <c r="L39" s="19"/>
      <c r="M39" s="20" t="s">
        <v>146</v>
      </c>
      <c r="N39" s="19"/>
    </row>
    <row r="40" spans="1:14" x14ac:dyDescent="0.25">
      <c r="A40" s="13" t="s">
        <v>29</v>
      </c>
      <c r="B40" s="14" t="s">
        <v>147</v>
      </c>
      <c r="C40" s="15">
        <v>957.55424139386537</v>
      </c>
      <c r="D40" s="24">
        <f>15/D7</f>
        <v>2.7777777777777776E-2</v>
      </c>
      <c r="E40" s="24">
        <f>15/D7</f>
        <v>2.7777777777777776E-2</v>
      </c>
      <c r="F40" s="24">
        <f>2*E40</f>
        <v>5.5555555555555552E-2</v>
      </c>
      <c r="G40" s="36">
        <f>2*10/$D$7</f>
        <v>3.7037037037037035E-2</v>
      </c>
      <c r="H40" s="36">
        <f>2*10/$D$7</f>
        <v>3.7037037037037035E-2</v>
      </c>
      <c r="I40" s="19"/>
      <c r="J40" s="19"/>
      <c r="K40" s="19"/>
      <c r="L40" s="19"/>
      <c r="M40" s="20" t="s">
        <v>148</v>
      </c>
      <c r="N40" s="19"/>
    </row>
    <row r="41" spans="1:14" x14ac:dyDescent="0.25">
      <c r="A41" s="13" t="s">
        <v>33</v>
      </c>
      <c r="B41" s="14" t="s">
        <v>149</v>
      </c>
      <c r="C41" s="15">
        <v>1012.777529233607</v>
      </c>
      <c r="D41" s="24">
        <f>47/D7</f>
        <v>8.7037037037037038E-2</v>
      </c>
      <c r="E41" s="26">
        <f>35/D7</f>
        <v>6.4814814814814811E-2</v>
      </c>
      <c r="F41" s="26">
        <f>2*E41</f>
        <v>0.12962962962962962</v>
      </c>
      <c r="G41" s="26">
        <f>3*E41</f>
        <v>0.19444444444444442</v>
      </c>
      <c r="H41" s="26">
        <f>4*E41</f>
        <v>0.25925925925925924</v>
      </c>
      <c r="I41" s="19"/>
      <c r="J41" s="19"/>
      <c r="K41" s="19" t="s">
        <v>150</v>
      </c>
      <c r="L41" s="46" t="s">
        <v>36</v>
      </c>
      <c r="M41" s="20" t="s">
        <v>151</v>
      </c>
      <c r="N41" s="20" t="s">
        <v>152</v>
      </c>
    </row>
    <row r="42" spans="1:14" x14ac:dyDescent="0.25">
      <c r="A42" s="13" t="s">
        <v>153</v>
      </c>
      <c r="B42" s="14" t="s">
        <v>154</v>
      </c>
      <c r="C42" s="15">
        <v>1179.1352236453204</v>
      </c>
      <c r="D42" s="24">
        <f>17/D7</f>
        <v>3.1481481481481478E-2</v>
      </c>
      <c r="E42" s="26">
        <f>17/D7</f>
        <v>3.1481481481481478E-2</v>
      </c>
      <c r="F42" s="26">
        <f>2*E42</f>
        <v>6.2962962962962957E-2</v>
      </c>
      <c r="G42" s="26">
        <f>3*E42</f>
        <v>9.4444444444444442E-2</v>
      </c>
      <c r="H42" s="26">
        <f>4*E42</f>
        <v>0.12592592592592591</v>
      </c>
      <c r="I42" s="19"/>
      <c r="J42" s="19"/>
      <c r="K42" s="19"/>
      <c r="L42" s="13">
        <v>0.5</v>
      </c>
      <c r="M42" s="19" t="s">
        <v>155</v>
      </c>
      <c r="N42" s="20" t="s">
        <v>156</v>
      </c>
    </row>
    <row r="43" spans="1:14" x14ac:dyDescent="0.25">
      <c r="A43" s="13" t="s">
        <v>157</v>
      </c>
      <c r="B43" s="14" t="s">
        <v>158</v>
      </c>
      <c r="C43" s="15">
        <v>990.87462288024653</v>
      </c>
      <c r="D43" s="31">
        <v>0.05</v>
      </c>
      <c r="E43" s="13">
        <v>0.05</v>
      </c>
      <c r="F43" s="32">
        <f>2*E43</f>
        <v>0.1</v>
      </c>
      <c r="G43" s="32">
        <f>3*E43</f>
        <v>0.15000000000000002</v>
      </c>
      <c r="H43" s="32">
        <f>4*E43</f>
        <v>0.2</v>
      </c>
      <c r="I43" s="19"/>
      <c r="J43" s="19"/>
      <c r="K43" s="19" t="s">
        <v>31</v>
      </c>
      <c r="L43" s="19"/>
      <c r="M43" s="20" t="s">
        <v>159</v>
      </c>
      <c r="N43" s="19"/>
    </row>
    <row r="44" spans="1:14" x14ac:dyDescent="0.25">
      <c r="A44" s="13" t="s">
        <v>74</v>
      </c>
      <c r="B44" s="14" t="s">
        <v>160</v>
      </c>
      <c r="C44" s="15">
        <v>928.68918351019056</v>
      </c>
      <c r="D44" s="24">
        <f>13/D7</f>
        <v>2.4074074074074074E-2</v>
      </c>
      <c r="E44" s="26">
        <f>13/D7</f>
        <v>2.4074074074074074E-2</v>
      </c>
      <c r="F44" s="26">
        <f>2*E44</f>
        <v>4.8148148148148148E-2</v>
      </c>
      <c r="G44" s="37">
        <f>2.5*E44</f>
        <v>6.0185185185185189E-2</v>
      </c>
      <c r="H44" s="37">
        <f>3*E44</f>
        <v>7.2222222222222215E-2</v>
      </c>
      <c r="I44" s="19"/>
      <c r="J44" s="19"/>
      <c r="K44" s="19"/>
      <c r="L44" s="19"/>
      <c r="M44" s="20" t="s">
        <v>161</v>
      </c>
      <c r="N44" s="19"/>
    </row>
    <row r="45" spans="1:14" x14ac:dyDescent="0.25">
      <c r="A45" s="13" t="s">
        <v>103</v>
      </c>
      <c r="B45" s="14" t="s">
        <v>162</v>
      </c>
      <c r="C45" s="15">
        <v>1034.707308327314</v>
      </c>
      <c r="D45" s="31">
        <v>7.0000000000000007E-2</v>
      </c>
      <c r="E45" s="13">
        <v>7.0000000000000007E-2</v>
      </c>
      <c r="F45" s="37">
        <f>1.5*E45</f>
        <v>0.10500000000000001</v>
      </c>
      <c r="G45" s="37">
        <f>1.5*E45</f>
        <v>0.10500000000000001</v>
      </c>
      <c r="H45" s="37">
        <f>1.5*E45</f>
        <v>0.10500000000000001</v>
      </c>
      <c r="I45" s="19" t="s">
        <v>132</v>
      </c>
      <c r="J45" s="19"/>
      <c r="K45" s="19"/>
      <c r="L45" s="19" t="s">
        <v>37</v>
      </c>
      <c r="M45" s="20" t="s">
        <v>163</v>
      </c>
      <c r="N45" s="20" t="s">
        <v>164</v>
      </c>
    </row>
    <row r="46" spans="1:14" ht="15" customHeight="1" x14ac:dyDescent="0.25">
      <c r="A46" s="13" t="s">
        <v>29</v>
      </c>
      <c r="B46" s="14" t="s">
        <v>165</v>
      </c>
      <c r="C46" s="15">
        <v>843.84049861560936</v>
      </c>
      <c r="D46" s="31">
        <f>6%*D6/D7</f>
        <v>5.5555555555555552E-2</v>
      </c>
      <c r="E46" s="13">
        <f>D46</f>
        <v>5.5555555555555552E-2</v>
      </c>
      <c r="F46" s="37">
        <f>1.5*E46</f>
        <v>8.3333333333333329E-2</v>
      </c>
      <c r="G46" s="34">
        <v>0</v>
      </c>
      <c r="H46" s="34">
        <v>0</v>
      </c>
      <c r="I46" s="19"/>
      <c r="J46" s="19"/>
      <c r="K46" s="19"/>
      <c r="L46" s="19" t="s">
        <v>37</v>
      </c>
      <c r="M46" s="20" t="s">
        <v>166</v>
      </c>
      <c r="N46" s="20" t="s">
        <v>167</v>
      </c>
    </row>
    <row r="47" spans="1:14" x14ac:dyDescent="0.25">
      <c r="A47" s="13" t="s">
        <v>29</v>
      </c>
      <c r="B47" s="14" t="s">
        <v>168</v>
      </c>
      <c r="C47" s="15">
        <v>931.17067662968736</v>
      </c>
      <c r="D47" s="31">
        <v>0.05</v>
      </c>
      <c r="E47" s="13">
        <v>0.05</v>
      </c>
      <c r="F47" s="37">
        <f>(1+0.8)*E47</f>
        <v>9.0000000000000011E-2</v>
      </c>
      <c r="G47" s="37">
        <f>(1+0.8+0.7)*E47</f>
        <v>0.125</v>
      </c>
      <c r="H47" s="37">
        <f>(1+0.8+0.7*2)*E47</f>
        <v>0.16000000000000003</v>
      </c>
      <c r="I47" s="19"/>
      <c r="J47" s="19"/>
      <c r="K47" s="19" t="s">
        <v>31</v>
      </c>
      <c r="L47" s="19"/>
      <c r="M47" s="20" t="s">
        <v>169</v>
      </c>
      <c r="N47" s="19"/>
    </row>
    <row r="48" spans="1:14" x14ac:dyDescent="0.25">
      <c r="A48" s="13" t="s">
        <v>43</v>
      </c>
      <c r="B48" s="14" t="s">
        <v>170</v>
      </c>
      <c r="C48" s="15">
        <v>1140.5560993588344</v>
      </c>
      <c r="D48" s="50">
        <v>5.5E-2</v>
      </c>
      <c r="E48" s="26">
        <v>5.5E-2</v>
      </c>
      <c r="F48" s="32">
        <f>2*E48</f>
        <v>0.11</v>
      </c>
      <c r="G48" s="37">
        <f>F48</f>
        <v>0.11</v>
      </c>
      <c r="H48" s="37">
        <f>F48</f>
        <v>0.11</v>
      </c>
      <c r="I48" s="19"/>
      <c r="J48" s="19"/>
      <c r="K48" s="19"/>
      <c r="L48" s="19"/>
      <c r="M48" s="20" t="s">
        <v>171</v>
      </c>
      <c r="N48" s="19"/>
    </row>
    <row r="49" spans="1:16" ht="30" x14ac:dyDescent="0.25">
      <c r="A49" s="13" t="s">
        <v>172</v>
      </c>
      <c r="B49" s="14" t="s">
        <v>173</v>
      </c>
      <c r="C49" s="15">
        <v>1043.7012426269382</v>
      </c>
      <c r="D49" s="31">
        <v>0.05</v>
      </c>
      <c r="E49" s="13">
        <v>0.05</v>
      </c>
      <c r="F49" s="32">
        <f>2*E49</f>
        <v>0.1</v>
      </c>
      <c r="G49" s="32">
        <f>3*E49</f>
        <v>0.15000000000000002</v>
      </c>
      <c r="H49" s="32">
        <f>4*E49</f>
        <v>0.2</v>
      </c>
      <c r="I49" s="19"/>
      <c r="J49" s="19"/>
      <c r="K49" s="46" t="s">
        <v>174</v>
      </c>
      <c r="L49" s="49">
        <v>1</v>
      </c>
      <c r="M49" s="20" t="s">
        <v>175</v>
      </c>
      <c r="N49" s="20" t="s">
        <v>176</v>
      </c>
    </row>
    <row r="50" spans="1:16" x14ac:dyDescent="0.25">
      <c r="A50" s="13" t="s">
        <v>83</v>
      </c>
      <c r="B50" s="14" t="s">
        <v>177</v>
      </c>
      <c r="C50" s="15">
        <v>1077.6365675169382</v>
      </c>
      <c r="D50" s="28">
        <v>7.4999999999999997E-2</v>
      </c>
      <c r="E50" s="25">
        <v>7.4999999999999997E-2</v>
      </c>
      <c r="F50" s="29">
        <f>E50</f>
        <v>7.4999999999999997E-2</v>
      </c>
      <c r="G50" s="29">
        <f>E50</f>
        <v>7.4999999999999997E-2</v>
      </c>
      <c r="H50" s="29">
        <f>E50</f>
        <v>7.4999999999999997E-2</v>
      </c>
      <c r="I50" s="19" t="s">
        <v>85</v>
      </c>
      <c r="J50" s="19"/>
      <c r="K50" s="19"/>
      <c r="L50" s="13">
        <v>0.6</v>
      </c>
      <c r="M50" s="20" t="s">
        <v>178</v>
      </c>
      <c r="N50" s="20" t="s">
        <v>179</v>
      </c>
    </row>
    <row r="51" spans="1:16" ht="42" customHeight="1" x14ac:dyDescent="0.25">
      <c r="A51" s="13" t="s">
        <v>43</v>
      </c>
      <c r="B51" s="14" t="s">
        <v>180</v>
      </c>
      <c r="C51" s="15">
        <v>998.22897331011302</v>
      </c>
      <c r="D51" s="24">
        <f>10/D7</f>
        <v>1.8518518518518517E-2</v>
      </c>
      <c r="E51" s="25">
        <f t="shared" ref="E51:E56" si="3">D51</f>
        <v>1.8518518518518517E-2</v>
      </c>
      <c r="F51" s="26">
        <f>2*$E$51</f>
        <v>3.7037037037037035E-2</v>
      </c>
      <c r="G51" s="26">
        <f>3*$E$51</f>
        <v>5.5555555555555552E-2</v>
      </c>
      <c r="H51" s="26">
        <f>4*$E$51</f>
        <v>7.407407407407407E-2</v>
      </c>
      <c r="I51" s="19"/>
      <c r="J51" s="19"/>
      <c r="K51" s="46" t="s">
        <v>181</v>
      </c>
      <c r="L51" s="46" t="s">
        <v>182</v>
      </c>
      <c r="M51" s="20" t="s">
        <v>183</v>
      </c>
      <c r="N51" s="20" t="s">
        <v>184</v>
      </c>
    </row>
    <row r="52" spans="1:16" ht="41.45" customHeight="1" x14ac:dyDescent="0.25">
      <c r="A52" s="13" t="s">
        <v>66</v>
      </c>
      <c r="B52" s="14" t="s">
        <v>185</v>
      </c>
      <c r="C52" s="15">
        <v>1008.9923615494306</v>
      </c>
      <c r="D52" s="31">
        <v>0.04</v>
      </c>
      <c r="E52" s="13">
        <f t="shared" si="3"/>
        <v>0.04</v>
      </c>
      <c r="F52" s="34">
        <f>E52+0.75*E52</f>
        <v>7.0000000000000007E-2</v>
      </c>
      <c r="G52" s="34">
        <f>F52</f>
        <v>7.0000000000000007E-2</v>
      </c>
      <c r="H52" s="34">
        <f>F52</f>
        <v>7.0000000000000007E-2</v>
      </c>
      <c r="I52" s="30" t="s">
        <v>186</v>
      </c>
      <c r="J52" s="19" t="s">
        <v>6</v>
      </c>
      <c r="K52" s="46" t="s">
        <v>187</v>
      </c>
      <c r="L52" s="46" t="s">
        <v>37</v>
      </c>
      <c r="M52" s="20" t="s">
        <v>188</v>
      </c>
      <c r="N52" s="20" t="s">
        <v>189</v>
      </c>
    </row>
    <row r="53" spans="1:16" x14ac:dyDescent="0.25">
      <c r="A53" s="13" t="s">
        <v>157</v>
      </c>
      <c r="B53" s="14" t="s">
        <v>190</v>
      </c>
      <c r="C53" s="15">
        <v>1024.7698903788303</v>
      </c>
      <c r="D53" s="31">
        <v>0.05</v>
      </c>
      <c r="E53" s="13">
        <f t="shared" si="3"/>
        <v>0.05</v>
      </c>
      <c r="F53" s="34">
        <f>$E$53</f>
        <v>0.05</v>
      </c>
      <c r="G53" s="34">
        <f t="shared" ref="G53:H53" si="4">$E$53</f>
        <v>0.05</v>
      </c>
      <c r="H53" s="34">
        <f t="shared" si="4"/>
        <v>0.05</v>
      </c>
      <c r="I53" s="19"/>
      <c r="J53" s="19"/>
      <c r="K53" s="19"/>
      <c r="L53" s="46" t="s">
        <v>37</v>
      </c>
      <c r="M53" s="20" t="s">
        <v>191</v>
      </c>
      <c r="N53" s="20" t="s">
        <v>192</v>
      </c>
    </row>
    <row r="54" spans="1:16" ht="28.15" customHeight="1" x14ac:dyDescent="0.25">
      <c r="A54" s="13" t="s">
        <v>74</v>
      </c>
      <c r="B54" s="14" t="s">
        <v>193</v>
      </c>
      <c r="C54" s="15">
        <v>1032.8536458083593</v>
      </c>
      <c r="D54" s="24">
        <f>35/D7</f>
        <v>6.4814814814814811E-2</v>
      </c>
      <c r="E54" s="26">
        <f t="shared" si="3"/>
        <v>6.4814814814814811E-2</v>
      </c>
      <c r="F54" s="51">
        <f>2*E54</f>
        <v>0.12962962962962962</v>
      </c>
      <c r="G54" s="34">
        <f>F54</f>
        <v>0.12962962962962962</v>
      </c>
      <c r="H54" s="34">
        <f>F54</f>
        <v>0.12962962962962962</v>
      </c>
      <c r="I54" s="19" t="s">
        <v>132</v>
      </c>
      <c r="J54" s="19"/>
      <c r="K54" s="46" t="s">
        <v>31</v>
      </c>
      <c r="L54" s="19"/>
      <c r="M54" s="27" t="s">
        <v>194</v>
      </c>
      <c r="N54" s="20" t="s">
        <v>195</v>
      </c>
    </row>
    <row r="55" spans="1:16" x14ac:dyDescent="0.25">
      <c r="A55" s="13" t="s">
        <v>95</v>
      </c>
      <c r="B55" s="14" t="s">
        <v>196</v>
      </c>
      <c r="C55" s="15">
        <v>978.23826461504348</v>
      </c>
      <c r="D55" s="24">
        <f>15/D7</f>
        <v>2.7777777777777776E-2</v>
      </c>
      <c r="E55" s="25">
        <f t="shared" si="3"/>
        <v>2.7777777777777776E-2</v>
      </c>
      <c r="F55" s="26">
        <f>2*E55</f>
        <v>5.5555555555555552E-2</v>
      </c>
      <c r="G55" s="26">
        <f>3*D55</f>
        <v>8.3333333333333329E-2</v>
      </c>
      <c r="H55" s="26">
        <f>4*D55</f>
        <v>0.1111111111111111</v>
      </c>
      <c r="I55" s="19"/>
      <c r="J55" s="19"/>
      <c r="K55" s="19"/>
      <c r="L55" s="46" t="s">
        <v>37</v>
      </c>
      <c r="M55" s="20" t="s">
        <v>197</v>
      </c>
      <c r="N55" s="20" t="s">
        <v>198</v>
      </c>
    </row>
    <row r="56" spans="1:16" x14ac:dyDescent="0.25">
      <c r="A56" s="13" t="s">
        <v>66</v>
      </c>
      <c r="B56" s="14" t="s">
        <v>199</v>
      </c>
      <c r="C56" s="15">
        <v>1014.8935733715376</v>
      </c>
      <c r="D56" s="24">
        <f>70.5/D7</f>
        <v>0.13055555555555556</v>
      </c>
      <c r="E56" s="25">
        <f t="shared" si="3"/>
        <v>0.13055555555555556</v>
      </c>
      <c r="F56" s="26">
        <f>E56*2</f>
        <v>0.26111111111111113</v>
      </c>
      <c r="G56" s="34">
        <v>0</v>
      </c>
      <c r="H56" s="34">
        <v>0</v>
      </c>
      <c r="I56" s="19"/>
      <c r="J56" s="19" t="s">
        <v>36</v>
      </c>
      <c r="K56" s="19"/>
      <c r="L56" s="49">
        <v>1</v>
      </c>
      <c r="M56" s="20" t="s">
        <v>200</v>
      </c>
      <c r="N56" s="20" t="s">
        <v>201</v>
      </c>
      <c r="O56" t="s">
        <v>202</v>
      </c>
    </row>
    <row r="57" spans="1:16" ht="30" x14ac:dyDescent="0.25">
      <c r="A57" s="13" t="s">
        <v>33</v>
      </c>
      <c r="B57" s="14" t="s">
        <v>203</v>
      </c>
      <c r="C57" s="15">
        <v>1297.9153294490002</v>
      </c>
      <c r="D57" s="31">
        <v>0.2</v>
      </c>
      <c r="E57" s="13">
        <v>0.1</v>
      </c>
      <c r="F57" s="29">
        <f>E57+0.25*E57</f>
        <v>0.125</v>
      </c>
      <c r="G57" s="34">
        <v>0</v>
      </c>
      <c r="H57" s="34">
        <f>G57</f>
        <v>0</v>
      </c>
      <c r="I57" s="19" t="s">
        <v>132</v>
      </c>
      <c r="J57" s="19"/>
      <c r="K57" s="19"/>
      <c r="L57" s="46" t="s">
        <v>37</v>
      </c>
      <c r="M57" s="20" t="s">
        <v>204</v>
      </c>
      <c r="N57" s="27" t="s">
        <v>205</v>
      </c>
      <c r="O57" s="35" t="s">
        <v>206</v>
      </c>
    </row>
    <row r="58" spans="1:16" x14ac:dyDescent="0.25">
      <c r="A58" s="13" t="s">
        <v>33</v>
      </c>
      <c r="B58" s="14" t="s">
        <v>207</v>
      </c>
      <c r="C58" s="15">
        <v>1655.2817474113153</v>
      </c>
      <c r="D58" s="24">
        <f>58/D7</f>
        <v>0.10740740740740741</v>
      </c>
      <c r="E58" s="25">
        <f>D58</f>
        <v>0.10740740740740741</v>
      </c>
      <c r="F58" s="29">
        <f>E58+41/D7</f>
        <v>0.18333333333333335</v>
      </c>
      <c r="G58" s="29">
        <f>E58+2*41/D7</f>
        <v>0.25925925925925924</v>
      </c>
      <c r="H58" s="29">
        <f>4*0.25*E58</f>
        <v>0.10740740740740741</v>
      </c>
      <c r="I58" s="19" t="s">
        <v>36</v>
      </c>
      <c r="J58" s="19"/>
      <c r="K58" s="19"/>
      <c r="L58" s="46" t="s">
        <v>36</v>
      </c>
      <c r="M58" s="20" t="s">
        <v>208</v>
      </c>
      <c r="N58" s="19"/>
      <c r="O58" s="35" t="s">
        <v>209</v>
      </c>
    </row>
    <row r="59" spans="1:16" ht="30" x14ac:dyDescent="0.25">
      <c r="A59" s="13" t="s">
        <v>53</v>
      </c>
      <c r="B59" s="14" t="s">
        <v>210</v>
      </c>
      <c r="C59" s="15">
        <v>1029.9623740963341</v>
      </c>
      <c r="D59" s="31">
        <v>7.0000000000000007E-2</v>
      </c>
      <c r="E59" s="13">
        <v>7.0000000000000007E-2</v>
      </c>
      <c r="F59" s="34">
        <f>2*0.5*E59</f>
        <v>7.0000000000000007E-2</v>
      </c>
      <c r="G59" s="36">
        <f>0.2*3*E59</f>
        <v>4.200000000000001E-2</v>
      </c>
      <c r="H59" s="36">
        <f>0.2*4*E59</f>
        <v>5.6000000000000008E-2</v>
      </c>
      <c r="I59" s="19" t="s">
        <v>60</v>
      </c>
      <c r="J59" s="19"/>
      <c r="K59" s="19"/>
      <c r="L59" s="49">
        <v>1</v>
      </c>
      <c r="M59" s="20" t="s">
        <v>211</v>
      </c>
      <c r="N59" s="20" t="s">
        <v>212</v>
      </c>
      <c r="O59" s="52" t="s">
        <v>213</v>
      </c>
    </row>
    <row r="60" spans="1:16" ht="30" x14ac:dyDescent="0.25">
      <c r="A60" s="13" t="s">
        <v>53</v>
      </c>
      <c r="B60" s="14" t="s">
        <v>214</v>
      </c>
      <c r="C60" s="15">
        <v>1041.5139560253413</v>
      </c>
      <c r="D60" s="24">
        <f>5/D7</f>
        <v>9.2592592592592587E-3</v>
      </c>
      <c r="E60" s="25">
        <f>D60</f>
        <v>9.2592592592592587E-3</v>
      </c>
      <c r="F60" s="26">
        <f>2*E60</f>
        <v>1.8518518518518517E-2</v>
      </c>
      <c r="G60" s="29">
        <f>F60</f>
        <v>1.8518518518518517E-2</v>
      </c>
      <c r="H60" s="29">
        <f>F60</f>
        <v>1.8518518518518517E-2</v>
      </c>
      <c r="I60" s="19" t="s">
        <v>80</v>
      </c>
      <c r="J60" s="19"/>
      <c r="K60" s="46" t="s">
        <v>215</v>
      </c>
      <c r="L60" s="49">
        <v>1</v>
      </c>
      <c r="M60" s="20" t="s">
        <v>216</v>
      </c>
      <c r="N60" s="20" t="s">
        <v>217</v>
      </c>
    </row>
    <row r="61" spans="1:16" x14ac:dyDescent="0.25">
      <c r="A61" s="13" t="s">
        <v>103</v>
      </c>
      <c r="B61" s="14" t="s">
        <v>218</v>
      </c>
      <c r="C61" s="15">
        <v>1135.2812526081318</v>
      </c>
      <c r="D61" s="31">
        <v>0.08</v>
      </c>
      <c r="E61" s="13">
        <f>D61</f>
        <v>0.08</v>
      </c>
      <c r="F61" s="37">
        <f>2*0.5*E61</f>
        <v>0.08</v>
      </c>
      <c r="G61" s="34">
        <v>0</v>
      </c>
      <c r="H61" s="34">
        <v>0</v>
      </c>
      <c r="I61" s="19"/>
      <c r="J61" s="19" t="s">
        <v>36</v>
      </c>
      <c r="K61" s="19"/>
      <c r="L61" s="46" t="s">
        <v>56</v>
      </c>
      <c r="M61" s="20" t="s">
        <v>219</v>
      </c>
      <c r="N61" s="20" t="s">
        <v>220</v>
      </c>
    </row>
    <row r="62" spans="1:16" x14ac:dyDescent="0.25">
      <c r="A62" s="13" t="s">
        <v>153</v>
      </c>
      <c r="B62" s="14" t="s">
        <v>221</v>
      </c>
      <c r="C62" s="15">
        <v>1299.338568306011</v>
      </c>
      <c r="D62" s="5"/>
      <c r="E62" s="53"/>
      <c r="F62" s="53"/>
      <c r="G62" s="53"/>
      <c r="H62" s="53"/>
      <c r="I62" s="53"/>
      <c r="J62" s="53"/>
      <c r="K62" s="53"/>
      <c r="L62" s="53"/>
      <c r="M62" s="53"/>
      <c r="N62" s="53"/>
      <c r="P62" s="54" t="s">
        <v>222</v>
      </c>
    </row>
    <row r="63" spans="1:16" x14ac:dyDescent="0.25">
      <c r="A63" s="13" t="s">
        <v>39</v>
      </c>
      <c r="B63" s="14" t="s">
        <v>223</v>
      </c>
      <c r="C63" s="15">
        <v>996.16798842424009</v>
      </c>
      <c r="D63" s="24">
        <f>17/D7</f>
        <v>3.1481481481481478E-2</v>
      </c>
      <c r="E63" s="25">
        <f>D63</f>
        <v>3.1481481481481478E-2</v>
      </c>
      <c r="F63" s="26">
        <f>2*E63</f>
        <v>6.2962962962962957E-2</v>
      </c>
      <c r="G63" s="26">
        <f>3*E63</f>
        <v>9.4444444444444442E-2</v>
      </c>
      <c r="H63" s="26">
        <f>4*E63</f>
        <v>0.12592592592592591</v>
      </c>
      <c r="I63" s="19" t="s">
        <v>55</v>
      </c>
      <c r="J63" s="19"/>
      <c r="K63" s="19"/>
      <c r="L63" s="55" t="s">
        <v>37</v>
      </c>
      <c r="M63" s="20" t="s">
        <v>224</v>
      </c>
      <c r="N63" s="20" t="s">
        <v>225</v>
      </c>
    </row>
    <row r="64" spans="1:16" ht="30" x14ac:dyDescent="0.25">
      <c r="A64" s="13" t="s">
        <v>95</v>
      </c>
      <c r="B64" s="14" t="s">
        <v>226</v>
      </c>
      <c r="C64" s="15">
        <v>951.66972004586273</v>
      </c>
      <c r="D64" s="24">
        <f>13/D7</f>
        <v>2.4074074074074074E-2</v>
      </c>
      <c r="E64" s="26">
        <f>D64</f>
        <v>2.4074074074074074E-2</v>
      </c>
      <c r="F64" s="26">
        <f>2*E64</f>
        <v>4.8148148148148148E-2</v>
      </c>
      <c r="G64" s="26">
        <f>3*E64</f>
        <v>7.2222222222222215E-2</v>
      </c>
      <c r="H64" s="26">
        <f>4*E64</f>
        <v>9.6296296296296297E-2</v>
      </c>
      <c r="I64" s="19"/>
      <c r="J64" s="19"/>
      <c r="K64" s="55" t="s">
        <v>227</v>
      </c>
      <c r="L64" s="19"/>
      <c r="M64" s="20" t="s">
        <v>228</v>
      </c>
      <c r="N64" s="20" t="s">
        <v>229</v>
      </c>
      <c r="O64" s="35" t="s">
        <v>230</v>
      </c>
    </row>
    <row r="65" spans="1:14" x14ac:dyDescent="0.25">
      <c r="A65" s="13" t="s">
        <v>66</v>
      </c>
      <c r="B65" s="14" t="s">
        <v>231</v>
      </c>
      <c r="C65" s="15">
        <v>1014.7121514466546</v>
      </c>
      <c r="D65" s="28">
        <v>3.5000000000000003E-2</v>
      </c>
      <c r="E65" s="25">
        <f>D65</f>
        <v>3.5000000000000003E-2</v>
      </c>
      <c r="F65" s="36">
        <f>(1+0.5)*E65</f>
        <v>5.2500000000000005E-2</v>
      </c>
      <c r="G65" s="29">
        <f>F65</f>
        <v>5.2500000000000005E-2</v>
      </c>
      <c r="H65" s="29">
        <f>F65</f>
        <v>5.2500000000000005E-2</v>
      </c>
      <c r="I65" s="19" t="s">
        <v>232</v>
      </c>
      <c r="J65" s="19"/>
      <c r="K65" s="19"/>
      <c r="L65" s="55" t="s">
        <v>56</v>
      </c>
      <c r="M65" s="20" t="s">
        <v>233</v>
      </c>
      <c r="N65" s="20" t="s">
        <v>234</v>
      </c>
    </row>
    <row r="66" spans="1:14" x14ac:dyDescent="0.25">
      <c r="A66" s="13" t="s">
        <v>153</v>
      </c>
      <c r="B66" s="14" t="s">
        <v>235</v>
      </c>
      <c r="C66" s="15">
        <v>1062.8388827268086</v>
      </c>
      <c r="D66" s="31">
        <v>0.09</v>
      </c>
      <c r="E66" s="13">
        <f>D66</f>
        <v>0.09</v>
      </c>
      <c r="F66" s="36">
        <f>(1+0.5)*E66</f>
        <v>0.13500000000000001</v>
      </c>
      <c r="G66" s="36">
        <f>F66</f>
        <v>0.13500000000000001</v>
      </c>
      <c r="H66" s="36">
        <f>F66</f>
        <v>0.13500000000000001</v>
      </c>
      <c r="I66" s="19"/>
      <c r="J66" s="19" t="s">
        <v>36</v>
      </c>
      <c r="K66" s="19"/>
      <c r="L66" s="19"/>
      <c r="M66" s="20" t="s">
        <v>236</v>
      </c>
      <c r="N66" s="19"/>
    </row>
    <row r="67" spans="1:14" x14ac:dyDescent="0.25">
      <c r="A67" s="13" t="s">
        <v>33</v>
      </c>
      <c r="B67" s="14" t="s">
        <v>237</v>
      </c>
      <c r="C67" s="15">
        <v>1473.3213539634366</v>
      </c>
      <c r="D67" s="24">
        <f>50/D7</f>
        <v>9.2592592592592587E-2</v>
      </c>
      <c r="E67" s="25">
        <f>D67</f>
        <v>9.2592592592592587E-2</v>
      </c>
      <c r="F67" s="29">
        <f>E67+40/D7</f>
        <v>0.16666666666666666</v>
      </c>
      <c r="G67" s="29">
        <f>E67+2*40/D7</f>
        <v>0.24074074074074073</v>
      </c>
      <c r="H67" s="29">
        <f>E67+3*40/D7</f>
        <v>0.31481481481481477</v>
      </c>
      <c r="I67" s="19" t="s">
        <v>238</v>
      </c>
      <c r="J67" s="19" t="s">
        <v>36</v>
      </c>
      <c r="K67" s="19"/>
      <c r="L67" s="56">
        <v>1</v>
      </c>
      <c r="M67" s="20" t="s">
        <v>239</v>
      </c>
      <c r="N67" s="20" t="s">
        <v>240</v>
      </c>
    </row>
    <row r="68" spans="1:14" x14ac:dyDescent="0.25">
      <c r="A68" s="13" t="s">
        <v>33</v>
      </c>
      <c r="B68" s="14" t="s">
        <v>241</v>
      </c>
      <c r="C68" s="15">
        <v>1449.6688472591181</v>
      </c>
      <c r="D68" s="31">
        <v>0.2</v>
      </c>
      <c r="E68" s="13">
        <v>0.1</v>
      </c>
      <c r="F68" s="57">
        <f>E68+5%</f>
        <v>0.15000000000000002</v>
      </c>
      <c r="G68" s="58">
        <v>0</v>
      </c>
      <c r="H68" s="58">
        <v>0</v>
      </c>
      <c r="I68" s="19" t="s">
        <v>60</v>
      </c>
      <c r="J68" s="19"/>
      <c r="K68" s="19"/>
      <c r="L68" s="19"/>
      <c r="M68" s="20" t="s">
        <v>242</v>
      </c>
      <c r="N68" s="20" t="s">
        <v>243</v>
      </c>
    </row>
    <row r="69" spans="1:14" x14ac:dyDescent="0.25">
      <c r="A69" s="13" t="s">
        <v>39</v>
      </c>
      <c r="B69" s="14" t="s">
        <v>244</v>
      </c>
      <c r="C69" s="15">
        <v>940.03694553019795</v>
      </c>
      <c r="D69" s="24">
        <f>12/D7</f>
        <v>2.2222222222222223E-2</v>
      </c>
      <c r="E69" s="25">
        <f t="shared" ref="E69:E74" si="5">D69</f>
        <v>2.2222222222222223E-2</v>
      </c>
      <c r="F69" s="36">
        <f>2*10/D7</f>
        <v>3.7037037037037035E-2</v>
      </c>
      <c r="G69" s="36">
        <f>3*10/D7</f>
        <v>5.5555555555555552E-2</v>
      </c>
      <c r="H69" s="36">
        <f>4*10/D7</f>
        <v>7.407407407407407E-2</v>
      </c>
      <c r="I69" s="19"/>
      <c r="J69" s="19"/>
      <c r="K69" s="19"/>
      <c r="L69" s="19"/>
      <c r="M69" s="20" t="s">
        <v>245</v>
      </c>
      <c r="N69" s="19"/>
    </row>
    <row r="70" spans="1:14" x14ac:dyDescent="0.25">
      <c r="A70" s="13" t="s">
        <v>29</v>
      </c>
      <c r="B70" s="14" t="s">
        <v>246</v>
      </c>
      <c r="C70" s="15">
        <v>900.76461383271976</v>
      </c>
      <c r="D70" s="28">
        <f>5.6%*D6/D7</f>
        <v>5.1851851851851843E-2</v>
      </c>
      <c r="E70" s="25">
        <f t="shared" si="5"/>
        <v>5.1851851851851843E-2</v>
      </c>
      <c r="F70" s="26">
        <f>2*E70</f>
        <v>0.10370370370370369</v>
      </c>
      <c r="G70" s="29">
        <f>F70</f>
        <v>0.10370370370370369</v>
      </c>
      <c r="H70" s="29">
        <f>F70</f>
        <v>0.10370370370370369</v>
      </c>
      <c r="I70" s="19" t="s">
        <v>186</v>
      </c>
      <c r="J70" s="19"/>
      <c r="K70" s="19"/>
      <c r="L70" s="19"/>
      <c r="M70" s="20" t="s">
        <v>247</v>
      </c>
      <c r="N70" s="20" t="s">
        <v>248</v>
      </c>
    </row>
    <row r="71" spans="1:14" x14ac:dyDescent="0.25">
      <c r="A71" s="13" t="s">
        <v>33</v>
      </c>
      <c r="B71" s="14" t="s">
        <v>249</v>
      </c>
      <c r="C71" s="15">
        <v>1262.8807297311871</v>
      </c>
      <c r="D71" s="24">
        <v>0.13400000000000001</v>
      </c>
      <c r="E71" s="25">
        <f t="shared" si="5"/>
        <v>0.13400000000000001</v>
      </c>
      <c r="F71" s="26">
        <f>2*E71</f>
        <v>0.26800000000000002</v>
      </c>
      <c r="G71" s="29">
        <f>F71</f>
        <v>0.26800000000000002</v>
      </c>
      <c r="H71" s="29">
        <f>F71</f>
        <v>0.26800000000000002</v>
      </c>
      <c r="I71" s="19" t="s">
        <v>250</v>
      </c>
      <c r="J71" s="19"/>
      <c r="K71" s="19" t="s">
        <v>251</v>
      </c>
      <c r="L71" s="49">
        <v>1</v>
      </c>
      <c r="M71" s="20" t="s">
        <v>252</v>
      </c>
      <c r="N71" s="20" t="s">
        <v>253</v>
      </c>
    </row>
    <row r="72" spans="1:14" x14ac:dyDescent="0.25">
      <c r="A72" s="13" t="s">
        <v>53</v>
      </c>
      <c r="B72" s="14" t="s">
        <v>254</v>
      </c>
      <c r="C72" s="15">
        <v>1002.6781625238651</v>
      </c>
      <c r="D72" s="31">
        <v>0.06</v>
      </c>
      <c r="E72" s="13">
        <f t="shared" si="5"/>
        <v>0.06</v>
      </c>
      <c r="F72" s="34">
        <f>E72+4%</f>
        <v>0.1</v>
      </c>
      <c r="G72" s="34">
        <f>F72</f>
        <v>0.1</v>
      </c>
      <c r="H72" s="34">
        <f>F72</f>
        <v>0.1</v>
      </c>
      <c r="I72" s="19"/>
      <c r="J72" s="19"/>
      <c r="K72" s="19" t="s">
        <v>255</v>
      </c>
      <c r="L72" s="19"/>
      <c r="M72" s="20" t="s">
        <v>256</v>
      </c>
      <c r="N72" s="20" t="s">
        <v>257</v>
      </c>
    </row>
    <row r="73" spans="1:14" x14ac:dyDescent="0.25">
      <c r="A73" s="13" t="s">
        <v>43</v>
      </c>
      <c r="B73" s="14" t="s">
        <v>258</v>
      </c>
      <c r="C73" s="15">
        <v>1176.7368870565933</v>
      </c>
      <c r="D73" s="31">
        <f>15%*500/540</f>
        <v>0.1388888888888889</v>
      </c>
      <c r="E73" s="13">
        <f t="shared" si="5"/>
        <v>0.1388888888888889</v>
      </c>
      <c r="F73" s="36">
        <f>(1+0.5)*E73</f>
        <v>0.20833333333333334</v>
      </c>
      <c r="G73" s="29">
        <f>F73</f>
        <v>0.20833333333333334</v>
      </c>
      <c r="H73" s="29">
        <f>F73</f>
        <v>0.20833333333333334</v>
      </c>
      <c r="I73" s="19" t="s">
        <v>60</v>
      </c>
      <c r="J73" s="19" t="s">
        <v>36</v>
      </c>
      <c r="K73" s="19"/>
      <c r="L73" s="13">
        <v>1</v>
      </c>
      <c r="M73" s="20" t="s">
        <v>259</v>
      </c>
      <c r="N73" s="20" t="s">
        <v>260</v>
      </c>
    </row>
    <row r="74" spans="1:14" x14ac:dyDescent="0.25">
      <c r="A74" s="13" t="s">
        <v>43</v>
      </c>
      <c r="B74" s="14" t="s">
        <v>261</v>
      </c>
      <c r="C74" s="15">
        <v>1205.2033738986688</v>
      </c>
      <c r="D74" s="31">
        <v>0.08</v>
      </c>
      <c r="E74" s="13">
        <f t="shared" si="5"/>
        <v>0.08</v>
      </c>
      <c r="F74" s="32">
        <f>2*E74</f>
        <v>0.16</v>
      </c>
      <c r="G74" s="31">
        <f>3*E74</f>
        <v>0.24</v>
      </c>
      <c r="H74" s="31">
        <f>4*E74</f>
        <v>0.32</v>
      </c>
      <c r="I74" s="19" t="s">
        <v>80</v>
      </c>
      <c r="J74" s="19"/>
      <c r="K74" s="19"/>
      <c r="L74" s="19" t="s">
        <v>37</v>
      </c>
      <c r="M74" s="20" t="s">
        <v>262</v>
      </c>
      <c r="N74" s="20" t="s">
        <v>263</v>
      </c>
    </row>
    <row r="75" spans="1:14" ht="30" x14ac:dyDescent="0.25">
      <c r="A75" s="13" t="s">
        <v>29</v>
      </c>
      <c r="B75" s="14" t="s">
        <v>264</v>
      </c>
      <c r="C75" s="15">
        <v>1117.5697285050348</v>
      </c>
      <c r="D75" s="31">
        <v>0.05</v>
      </c>
      <c r="E75" s="13">
        <f>D75</f>
        <v>0.05</v>
      </c>
      <c r="F75" s="34">
        <f>E75</f>
        <v>0.05</v>
      </c>
      <c r="G75" s="34">
        <f>E75</f>
        <v>0.05</v>
      </c>
      <c r="H75" s="34">
        <f>E75</f>
        <v>0.05</v>
      </c>
      <c r="I75" s="46" t="s">
        <v>265</v>
      </c>
      <c r="J75" s="19"/>
      <c r="K75" s="19"/>
      <c r="L75" s="46" t="s">
        <v>266</v>
      </c>
      <c r="M75" s="20" t="s">
        <v>267</v>
      </c>
      <c r="N75" s="27" t="s">
        <v>268</v>
      </c>
    </row>
    <row r="76" spans="1:14" ht="30" x14ac:dyDescent="0.25">
      <c r="A76" s="13" t="s">
        <v>66</v>
      </c>
      <c r="B76" s="14" t="s">
        <v>269</v>
      </c>
      <c r="C76" s="15">
        <v>1017.7429151852893</v>
      </c>
      <c r="D76" s="24">
        <f>500/540*11/100</f>
        <v>0.10185185185185185</v>
      </c>
      <c r="E76" s="25">
        <f>D76</f>
        <v>0.10185185185185185</v>
      </c>
      <c r="F76" s="36">
        <f>(1+0.5)*E76</f>
        <v>0.15277777777777776</v>
      </c>
      <c r="G76" s="29">
        <f>F76</f>
        <v>0.15277777777777776</v>
      </c>
      <c r="H76" s="29">
        <f>G76</f>
        <v>0.15277777777777776</v>
      </c>
      <c r="I76" s="19"/>
      <c r="J76" s="19"/>
      <c r="K76" s="46" t="s">
        <v>270</v>
      </c>
      <c r="L76" s="49">
        <v>1</v>
      </c>
      <c r="M76" s="20" t="s">
        <v>271</v>
      </c>
      <c r="N76" s="20" t="s">
        <v>272</v>
      </c>
    </row>
    <row r="77" spans="1:14" x14ac:dyDescent="0.25">
      <c r="A77" s="13" t="s">
        <v>172</v>
      </c>
      <c r="B77" s="14" t="s">
        <v>273</v>
      </c>
      <c r="C77" s="15">
        <v>999.40295890501102</v>
      </c>
      <c r="D77" s="24">
        <f>23/D7</f>
        <v>4.2592592592592592E-2</v>
      </c>
      <c r="E77" s="25">
        <f>D77</f>
        <v>4.2592592592592592E-2</v>
      </c>
      <c r="F77" s="26">
        <f>2*E77</f>
        <v>8.5185185185185183E-2</v>
      </c>
      <c r="G77" s="26">
        <f>3*E77</f>
        <v>0.12777777777777777</v>
      </c>
      <c r="H77" s="26">
        <f>4*E77</f>
        <v>0.17037037037037037</v>
      </c>
      <c r="I77" s="19"/>
      <c r="J77" s="19"/>
      <c r="K77" s="19"/>
      <c r="L77" s="19"/>
      <c r="M77" s="20" t="s">
        <v>274</v>
      </c>
      <c r="N77" s="19"/>
    </row>
    <row r="78" spans="1:14" x14ac:dyDescent="0.25">
      <c r="A78" s="13" t="s">
        <v>83</v>
      </c>
      <c r="B78" s="14" t="s">
        <v>275</v>
      </c>
      <c r="C78" s="15">
        <v>1058.9470166582535</v>
      </c>
      <c r="D78" s="31">
        <v>0.05</v>
      </c>
      <c r="E78" s="13">
        <f t="shared" ref="E78:E84" si="6">D78</f>
        <v>0.05</v>
      </c>
      <c r="F78" s="36">
        <f>(1+0.75)*E78</f>
        <v>8.7500000000000008E-2</v>
      </c>
      <c r="G78" s="29">
        <f>F78</f>
        <v>8.7500000000000008E-2</v>
      </c>
      <c r="H78" s="29">
        <f>F78</f>
        <v>8.7500000000000008E-2</v>
      </c>
      <c r="I78" s="19" t="s">
        <v>132</v>
      </c>
      <c r="J78" s="19"/>
      <c r="K78" s="19"/>
      <c r="L78" s="19" t="s">
        <v>37</v>
      </c>
      <c r="M78" s="20" t="s">
        <v>276</v>
      </c>
      <c r="N78" s="19"/>
    </row>
    <row r="79" spans="1:14" x14ac:dyDescent="0.25">
      <c r="A79" s="13" t="s">
        <v>172</v>
      </c>
      <c r="B79" s="14" t="s">
        <v>277</v>
      </c>
      <c r="C79" s="15">
        <v>921.24134885226511</v>
      </c>
      <c r="D79" s="59">
        <f>15/D7</f>
        <v>2.7777777777777776E-2</v>
      </c>
      <c r="E79" s="59">
        <f t="shared" si="6"/>
        <v>2.7777777777777776E-2</v>
      </c>
      <c r="F79" s="59">
        <f>2*E79</f>
        <v>5.5555555555555552E-2</v>
      </c>
      <c r="G79" s="59">
        <f>3*E79</f>
        <v>8.3333333333333329E-2</v>
      </c>
      <c r="H79" s="59">
        <f>4*E79</f>
        <v>0.1111111111111111</v>
      </c>
      <c r="I79" s="60" t="s">
        <v>278</v>
      </c>
      <c r="J79" s="60"/>
      <c r="K79" s="60"/>
      <c r="L79" s="60"/>
      <c r="M79" s="20" t="s">
        <v>279</v>
      </c>
      <c r="N79" s="20" t="s">
        <v>280</v>
      </c>
    </row>
    <row r="80" spans="1:14" x14ac:dyDescent="0.25">
      <c r="A80" s="13" t="s">
        <v>33</v>
      </c>
      <c r="B80" s="14" t="s">
        <v>281</v>
      </c>
      <c r="C80" s="15">
        <v>1627.7413111792252</v>
      </c>
      <c r="D80" s="59">
        <f>58/D7</f>
        <v>0.10740740740740741</v>
      </c>
      <c r="E80" s="59">
        <f t="shared" si="6"/>
        <v>0.10740740740740741</v>
      </c>
      <c r="F80" s="61">
        <f>(1+0.5)*E80</f>
        <v>0.16111111111111112</v>
      </c>
      <c r="G80" s="61">
        <f>(1+2*0.5)*E80</f>
        <v>0.21481481481481482</v>
      </c>
      <c r="H80" s="61">
        <f>(1+3*0.5)*E80</f>
        <v>0.26851851851851855</v>
      </c>
      <c r="I80" s="60" t="s">
        <v>36</v>
      </c>
      <c r="J80" s="60"/>
      <c r="K80" s="60"/>
      <c r="L80" s="62">
        <v>1</v>
      </c>
      <c r="M80" s="20" t="s">
        <v>282</v>
      </c>
      <c r="N80" s="20" t="s">
        <v>283</v>
      </c>
    </row>
    <row r="81" spans="1:14" x14ac:dyDescent="0.25">
      <c r="A81" s="13" t="s">
        <v>157</v>
      </c>
      <c r="B81" s="14" t="s">
        <v>284</v>
      </c>
      <c r="C81" s="15">
        <v>1039.437813992633</v>
      </c>
      <c r="D81" s="62">
        <v>0.13</v>
      </c>
      <c r="E81" s="62">
        <f t="shared" si="6"/>
        <v>0.13</v>
      </c>
      <c r="F81" s="61">
        <f>1.5*E81</f>
        <v>0.19500000000000001</v>
      </c>
      <c r="G81" s="63">
        <v>0</v>
      </c>
      <c r="H81" s="63">
        <v>0</v>
      </c>
      <c r="I81" s="60" t="s">
        <v>285</v>
      </c>
      <c r="J81" s="60" t="s">
        <v>36</v>
      </c>
      <c r="K81" s="60"/>
      <c r="L81" s="60" t="s">
        <v>36</v>
      </c>
      <c r="M81" s="20" t="s">
        <v>286</v>
      </c>
      <c r="N81" s="20" t="s">
        <v>287</v>
      </c>
    </row>
    <row r="82" spans="1:14" x14ac:dyDescent="0.25">
      <c r="A82" s="13" t="s">
        <v>157</v>
      </c>
      <c r="B82" s="14" t="s">
        <v>288</v>
      </c>
      <c r="C82" s="15">
        <v>1028.1829339643245</v>
      </c>
      <c r="D82" s="59">
        <f>25/D7</f>
        <v>4.6296296296296294E-2</v>
      </c>
      <c r="E82" s="64">
        <f t="shared" si="6"/>
        <v>4.6296296296296294E-2</v>
      </c>
      <c r="F82" s="65">
        <f>E82</f>
        <v>4.6296296296296294E-2</v>
      </c>
      <c r="G82" s="65">
        <f>E82</f>
        <v>4.6296296296296294E-2</v>
      </c>
      <c r="H82" s="65">
        <f>E82</f>
        <v>4.6296296296296294E-2</v>
      </c>
      <c r="I82" s="60"/>
      <c r="J82" s="60" t="s">
        <v>36</v>
      </c>
      <c r="K82" s="60"/>
      <c r="L82" s="60" t="s">
        <v>36</v>
      </c>
      <c r="M82" s="20" t="s">
        <v>289</v>
      </c>
      <c r="N82" s="20" t="s">
        <v>290</v>
      </c>
    </row>
    <row r="83" spans="1:14" ht="30" x14ac:dyDescent="0.25">
      <c r="A83" s="13" t="s">
        <v>53</v>
      </c>
      <c r="B83" s="14" t="s">
        <v>291</v>
      </c>
      <c r="C83" s="15">
        <v>998.05892598551907</v>
      </c>
      <c r="D83" s="59">
        <f>240/12/D7</f>
        <v>3.7037037037037035E-2</v>
      </c>
      <c r="E83" s="64">
        <f t="shared" si="6"/>
        <v>3.7037037037037035E-2</v>
      </c>
      <c r="F83" s="59">
        <f>2*E83</f>
        <v>7.407407407407407E-2</v>
      </c>
      <c r="G83" s="59">
        <f>3*E83</f>
        <v>0.1111111111111111</v>
      </c>
      <c r="H83" s="59">
        <f>4*E83</f>
        <v>0.14814814814814814</v>
      </c>
      <c r="I83" s="66" t="s">
        <v>292</v>
      </c>
      <c r="J83" s="60"/>
      <c r="K83" s="60"/>
      <c r="L83" s="60" t="s">
        <v>36</v>
      </c>
      <c r="M83" s="20" t="s">
        <v>293</v>
      </c>
      <c r="N83" s="20" t="s">
        <v>294</v>
      </c>
    </row>
    <row r="84" spans="1:14" x14ac:dyDescent="0.25">
      <c r="A84" s="13" t="s">
        <v>53</v>
      </c>
      <c r="B84" s="14" t="s">
        <v>295</v>
      </c>
      <c r="C84" s="15">
        <v>1043.3325478690549</v>
      </c>
      <c r="D84" s="59">
        <f>21/D7</f>
        <v>3.888888888888889E-2</v>
      </c>
      <c r="E84" s="64">
        <f t="shared" si="6"/>
        <v>3.888888888888889E-2</v>
      </c>
      <c r="F84" s="59">
        <f>2*E84</f>
        <v>7.7777777777777779E-2</v>
      </c>
      <c r="G84" s="65">
        <f>F84</f>
        <v>7.7777777777777779E-2</v>
      </c>
      <c r="H84" s="65">
        <f>F84</f>
        <v>7.7777777777777779E-2</v>
      </c>
      <c r="I84" s="60"/>
      <c r="J84" s="60"/>
      <c r="K84" s="60"/>
      <c r="L84" s="62">
        <v>1</v>
      </c>
      <c r="M84" s="20" t="s">
        <v>296</v>
      </c>
      <c r="N84" s="20" t="s">
        <v>297</v>
      </c>
    </row>
    <row r="85" spans="1:14" x14ac:dyDescent="0.25">
      <c r="A85" s="13" t="s">
        <v>47</v>
      </c>
      <c r="B85" s="14" t="s">
        <v>298</v>
      </c>
      <c r="C85" s="15">
        <v>1302.3700812017864</v>
      </c>
      <c r="D85" s="59">
        <f>1.5*E85</f>
        <v>1.9444444444444445E-2</v>
      </c>
      <c r="E85" s="64">
        <f>7/D7</f>
        <v>1.2962962962962963E-2</v>
      </c>
      <c r="F85" s="61">
        <f>2*0.5*E85</f>
        <v>1.2962962962962963E-2</v>
      </c>
      <c r="G85" s="61">
        <f>3*0.5*E85</f>
        <v>1.9444444444444445E-2</v>
      </c>
      <c r="H85" s="61">
        <f>4*0.5*E85</f>
        <v>2.5925925925925925E-2</v>
      </c>
      <c r="I85" s="60"/>
      <c r="J85" s="60"/>
      <c r="K85" s="60" t="s">
        <v>299</v>
      </c>
      <c r="L85" s="19"/>
      <c r="M85" s="19" t="s">
        <v>300</v>
      </c>
      <c r="N85" s="20" t="s">
        <v>301</v>
      </c>
    </row>
    <row r="86" spans="1:14" x14ac:dyDescent="0.25">
      <c r="A86" s="13" t="s">
        <v>39</v>
      </c>
      <c r="B86" s="14" t="s">
        <v>302</v>
      </c>
      <c r="C86" s="15">
        <v>954.28969759862491</v>
      </c>
      <c r="D86" s="59">
        <f>17/D7</f>
        <v>3.1481481481481478E-2</v>
      </c>
      <c r="E86" s="64">
        <f>D86</f>
        <v>3.1481481481481478E-2</v>
      </c>
      <c r="F86" s="59">
        <f>2*E86</f>
        <v>6.2962962962962957E-2</v>
      </c>
      <c r="G86" s="67">
        <v>0</v>
      </c>
      <c r="H86" s="67">
        <v>0</v>
      </c>
      <c r="I86" s="60" t="s">
        <v>303</v>
      </c>
      <c r="J86" s="60"/>
      <c r="K86" s="60"/>
      <c r="L86" s="62">
        <v>1</v>
      </c>
      <c r="M86" s="20" t="s">
        <v>304</v>
      </c>
      <c r="N86" s="20" t="s">
        <v>305</v>
      </c>
    </row>
    <row r="87" spans="1:14" x14ac:dyDescent="0.25">
      <c r="A87" s="13" t="s">
        <v>39</v>
      </c>
      <c r="B87" s="14" t="s">
        <v>306</v>
      </c>
      <c r="C87" s="15">
        <v>985.08216942806325</v>
      </c>
      <c r="D87" s="59">
        <f>10/D7</f>
        <v>1.8518518518518517E-2</v>
      </c>
      <c r="E87" s="64">
        <f>D87</f>
        <v>1.8518518518518517E-2</v>
      </c>
      <c r="F87" s="59">
        <f>2*E87</f>
        <v>3.7037037037037035E-2</v>
      </c>
      <c r="G87" s="59">
        <f>3*E87</f>
        <v>5.5555555555555552E-2</v>
      </c>
      <c r="H87" s="59">
        <f>4*E87</f>
        <v>7.407407407407407E-2</v>
      </c>
      <c r="I87" s="60"/>
      <c r="J87" s="60"/>
      <c r="K87" s="60"/>
      <c r="L87" s="62">
        <v>1</v>
      </c>
      <c r="M87" s="20" t="s">
        <v>307</v>
      </c>
      <c r="N87" s="20" t="s">
        <v>308</v>
      </c>
    </row>
    <row r="88" spans="1:14" x14ac:dyDescent="0.25">
      <c r="A88" s="13" t="s">
        <v>53</v>
      </c>
      <c r="B88" s="14" t="s">
        <v>309</v>
      </c>
      <c r="C88" s="15">
        <v>993.07635053939646</v>
      </c>
      <c r="D88" s="59">
        <f>20/D7</f>
        <v>3.7037037037037035E-2</v>
      </c>
      <c r="E88" s="59">
        <f>D88</f>
        <v>3.7037037037037035E-2</v>
      </c>
      <c r="F88" s="59">
        <f>2*E88</f>
        <v>7.407407407407407E-2</v>
      </c>
      <c r="G88" s="65">
        <f>F88</f>
        <v>7.407407407407407E-2</v>
      </c>
      <c r="H88" s="65">
        <f>F88</f>
        <v>7.407407407407407E-2</v>
      </c>
      <c r="I88" s="60" t="s">
        <v>36</v>
      </c>
      <c r="J88" s="60"/>
      <c r="K88" s="60"/>
      <c r="L88" s="62">
        <v>1</v>
      </c>
      <c r="M88" s="20" t="s">
        <v>310</v>
      </c>
      <c r="N88" s="20" t="s">
        <v>311</v>
      </c>
    </row>
    <row r="97" spans="7:8" x14ac:dyDescent="0.25">
      <c r="G97" s="5"/>
    </row>
    <row r="98" spans="7:8" x14ac:dyDescent="0.25">
      <c r="G98" s="5"/>
    </row>
    <row r="99" spans="7:8" x14ac:dyDescent="0.25">
      <c r="G99" s="68"/>
    </row>
    <row r="100" spans="7:8" x14ac:dyDescent="0.25">
      <c r="G100" s="5"/>
    </row>
    <row r="101" spans="7:8" x14ac:dyDescent="0.25">
      <c r="G101" s="5"/>
    </row>
    <row r="102" spans="7:8" x14ac:dyDescent="0.25">
      <c r="G102" s="5"/>
    </row>
    <row r="105" spans="7:8" x14ac:dyDescent="0.25">
      <c r="H105" s="69"/>
    </row>
  </sheetData>
  <autoFilter ref="A9:P88"/>
  <mergeCells count="2">
    <mergeCell ref="D8:E8"/>
    <mergeCell ref="K8:L8"/>
  </mergeCells>
  <hyperlinks>
    <hyperlink ref="M10" r:id="rId1"/>
    <hyperlink ref="M11" r:id="rId2"/>
    <hyperlink ref="M16" r:id="rId3"/>
    <hyperlink ref="M20" r:id="rId4"/>
    <hyperlink ref="N20" r:id="rId5"/>
    <hyperlink ref="M21" r:id="rId6"/>
    <hyperlink ref="M22" r:id="rId7"/>
    <hyperlink ref="N22" r:id="rId8"/>
    <hyperlink ref="M23" r:id="rId9"/>
    <hyperlink ref="N23" r:id="rId10" display="https://www.riigiteataja.ee/akt/407042016044"/>
    <hyperlink ref="M24" r:id="rId11" display="https://www.riigiteataja.ee/akt/404072018007?leiaKehtiv"/>
    <hyperlink ref="M25" r:id="rId12"/>
    <hyperlink ref="M26" r:id="rId13"/>
    <hyperlink ref="N26" r:id="rId14"/>
    <hyperlink ref="M27" r:id="rId15"/>
    <hyperlink ref="N27" r:id="rId16"/>
    <hyperlink ref="M28" r:id="rId17"/>
    <hyperlink ref="N28" r:id="rId18"/>
    <hyperlink ref="M29" r:id="rId19"/>
    <hyperlink ref="M30" r:id="rId20"/>
    <hyperlink ref="M31" r:id="rId21"/>
    <hyperlink ref="N31" r:id="rId22"/>
    <hyperlink ref="M32" r:id="rId23"/>
    <hyperlink ref="N32" r:id="rId24"/>
    <hyperlink ref="M33" r:id="rId25"/>
    <hyperlink ref="N33" r:id="rId26"/>
    <hyperlink ref="M34" r:id="rId27"/>
    <hyperlink ref="N34" r:id="rId28"/>
    <hyperlink ref="M35" r:id="rId29"/>
    <hyperlink ref="N35" r:id="rId30"/>
    <hyperlink ref="M36" r:id="rId31"/>
    <hyperlink ref="M37" r:id="rId32"/>
    <hyperlink ref="N37" r:id="rId33"/>
    <hyperlink ref="M38" r:id="rId34"/>
    <hyperlink ref="N38" r:id="rId35"/>
    <hyperlink ref="M39" r:id="rId36"/>
    <hyperlink ref="M40" r:id="rId37"/>
    <hyperlink ref="M41" r:id="rId38"/>
    <hyperlink ref="N41" r:id="rId39"/>
    <hyperlink ref="N42" r:id="rId40"/>
    <hyperlink ref="M43" r:id="rId41"/>
    <hyperlink ref="M44" r:id="rId42"/>
    <hyperlink ref="N45" r:id="rId43"/>
    <hyperlink ref="M45" r:id="rId44"/>
    <hyperlink ref="M46" r:id="rId45"/>
    <hyperlink ref="N46" r:id="rId46"/>
    <hyperlink ref="M47" r:id="rId47"/>
    <hyperlink ref="M48" r:id="rId48"/>
    <hyperlink ref="M49" r:id="rId49"/>
    <hyperlink ref="N49" r:id="rId50"/>
    <hyperlink ref="M50" r:id="rId51"/>
    <hyperlink ref="N50" r:id="rId52"/>
    <hyperlink ref="M51" r:id="rId53"/>
    <hyperlink ref="N51" r:id="rId54"/>
    <hyperlink ref="M52" r:id="rId55"/>
    <hyperlink ref="N52" r:id="rId56"/>
    <hyperlink ref="M53" r:id="rId57"/>
    <hyperlink ref="N53" r:id="rId58"/>
    <hyperlink ref="M54" r:id="rId59" display="https://www.riigiteataja.ee/akt/427022018001?leiaKehtiv"/>
    <hyperlink ref="N54" r:id="rId60"/>
    <hyperlink ref="M55" r:id="rId61"/>
    <hyperlink ref="N55" r:id="rId62"/>
    <hyperlink ref="M56" r:id="rId63"/>
    <hyperlink ref="N56" r:id="rId64"/>
    <hyperlink ref="M57" r:id="rId65"/>
    <hyperlink ref="N57" r:id="rId66"/>
    <hyperlink ref="O57" r:id="rId67"/>
    <hyperlink ref="O58" r:id="rId68"/>
    <hyperlink ref="M58" r:id="rId69"/>
    <hyperlink ref="M59" r:id="rId70"/>
    <hyperlink ref="N59" r:id="rId71"/>
    <hyperlink ref="M60" r:id="rId72"/>
    <hyperlink ref="N60" r:id="rId73"/>
    <hyperlink ref="M61" r:id="rId74"/>
    <hyperlink ref="N61" r:id="rId75"/>
    <hyperlink ref="M63" r:id="rId76"/>
    <hyperlink ref="N63" r:id="rId77"/>
    <hyperlink ref="O64" r:id="rId78"/>
    <hyperlink ref="M64" r:id="rId79"/>
    <hyperlink ref="N64" r:id="rId80"/>
    <hyperlink ref="M65" r:id="rId81"/>
    <hyperlink ref="N65" r:id="rId82"/>
    <hyperlink ref="M66" r:id="rId83"/>
    <hyperlink ref="M67" r:id="rId84"/>
    <hyperlink ref="N67" r:id="rId85"/>
    <hyperlink ref="M68" r:id="rId86"/>
    <hyperlink ref="N68" r:id="rId87"/>
    <hyperlink ref="M69" r:id="rId88"/>
    <hyperlink ref="M70" r:id="rId89"/>
    <hyperlink ref="N70" r:id="rId90"/>
    <hyperlink ref="M71" r:id="rId91"/>
    <hyperlink ref="N71" r:id="rId92"/>
    <hyperlink ref="M72" r:id="rId93"/>
    <hyperlink ref="N72" r:id="rId94"/>
    <hyperlink ref="M73" r:id="rId95"/>
    <hyperlink ref="N73" r:id="rId96"/>
    <hyperlink ref="M74" r:id="rId97"/>
    <hyperlink ref="N74" r:id="rId98"/>
    <hyperlink ref="M88" r:id="rId99"/>
    <hyperlink ref="N88" r:id="rId100"/>
    <hyperlink ref="M87" r:id="rId101"/>
    <hyperlink ref="N87" r:id="rId102"/>
    <hyperlink ref="M86" r:id="rId103"/>
    <hyperlink ref="N86" r:id="rId104"/>
    <hyperlink ref="N85" r:id="rId105"/>
    <hyperlink ref="M84" r:id="rId106"/>
    <hyperlink ref="N84" r:id="rId107"/>
    <hyperlink ref="M83" r:id="rId108"/>
    <hyperlink ref="N83" r:id="rId109"/>
    <hyperlink ref="M82" r:id="rId110"/>
    <hyperlink ref="N82" r:id="rId111"/>
    <hyperlink ref="M81" r:id="rId112"/>
    <hyperlink ref="N81" r:id="rId113"/>
    <hyperlink ref="M80" r:id="rId114"/>
    <hyperlink ref="N80" r:id="rId115"/>
    <hyperlink ref="M79" r:id="rId116"/>
    <hyperlink ref="N79" r:id="rId117"/>
    <hyperlink ref="M78" r:id="rId118"/>
    <hyperlink ref="M75" r:id="rId119"/>
    <hyperlink ref="N75" r:id="rId120" display="https://www.riigiteataja.ee/akt/409102018036"/>
    <hyperlink ref="M76" r:id="rId121"/>
    <hyperlink ref="N76" r:id="rId122"/>
    <hyperlink ref="M77" r:id="rId123"/>
    <hyperlink ref="M12" r:id="rId124" display="https://www.riigiteataja.ee/akt/403062016011"/>
    <hyperlink ref="N12" r:id="rId125"/>
    <hyperlink ref="N13" r:id="rId126"/>
    <hyperlink ref="M14" r:id="rId127"/>
    <hyperlink ref="N14" r:id="rId128"/>
    <hyperlink ref="M15" r:id="rId129"/>
    <hyperlink ref="N15" r:id="rId130"/>
    <hyperlink ref="N16" r:id="rId131"/>
    <hyperlink ref="M17" r:id="rId132"/>
    <hyperlink ref="M18" r:id="rId133"/>
    <hyperlink ref="N18" r:id="rId134"/>
    <hyperlink ref="M19" r:id="rId135"/>
    <hyperlink ref="N19" r:id="rId136"/>
    <hyperlink ref="M13" r:id="rId137"/>
  </hyperlinks>
  <pageMargins left="0.7" right="0.7" top="0.75" bottom="0.75" header="0.3" footer="0.3"/>
  <pageSetup paperSize="9" orientation="portrait" r:id="rId138"/>
  <legacyDrawing r:id="rId1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andmed (2)</vt:lpstr>
      <vt:lpstr>'andmed (2)'!para9lg2</vt:lpstr>
    </vt:vector>
  </TitlesOfParts>
  <Company>Registrite ja Infosüsteemide Keskus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 Kalma</dc:creator>
  <cp:lastModifiedBy>Tiivi Tiido</cp:lastModifiedBy>
  <dcterms:created xsi:type="dcterms:W3CDTF">2019-02-22T15:54:53Z</dcterms:created>
  <dcterms:modified xsi:type="dcterms:W3CDTF">2019-03-06T13:32:10Z</dcterms:modified>
</cp:coreProperties>
</file>