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kadri.kutt\OneDrive - Viljandi Linnavalitsus\Töölaud\2023 I lisaeelarve (juuni 2023)\"/>
    </mc:Choice>
  </mc:AlternateContent>
  <bookViews>
    <workbookView xWindow="0" yWindow="0" windowWidth="28110" windowHeight="12180"/>
  </bookViews>
  <sheets>
    <sheet name="1. Eelarve koontabel" sheetId="5" r:id="rId1"/>
    <sheet name="2. Investeeringute koondtabel" sheetId="7" r:id="rId2"/>
    <sheet name="3. Investeerimistegevus" sheetId="4" r:id="rId3"/>
    <sheet name="4. Seletuskiri ridade kaupa" sheetId="3" r:id="rId4"/>
    <sheet name="5. Algandmed" sheetId="1" r:id="rId5"/>
  </sheets>
  <definedNames>
    <definedName name="_xlnm._FilterDatabase" localSheetId="1" hidden="1">'2. Investeeringute koondtabel'!$A$1:$B$42</definedName>
    <definedName name="_xlnm._FilterDatabase" localSheetId="4" hidden="1">'5. Algandmed'!$A$1:$Q$364</definedName>
    <definedName name="Slicer_Osakonna_nimetus">#N/A</definedName>
    <definedName name="Slicer_Osakonna_nimetus1">#N/A</definedName>
  </definedNames>
  <calcPr calcId="152511"/>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2" i="5" l="1"/>
  <c r="U42" i="5"/>
  <c r="U43" i="5"/>
  <c r="L330" i="1" l="1"/>
  <c r="L309" i="1"/>
  <c r="L308" i="1"/>
  <c r="L307" i="1"/>
  <c r="L306" i="1"/>
  <c r="L305" i="1"/>
  <c r="L304" i="1"/>
  <c r="L303" i="1"/>
  <c r="L302" i="1"/>
  <c r="L301" i="1"/>
  <c r="L300" i="1"/>
  <c r="L230" i="1"/>
  <c r="L130" i="1"/>
  <c r="L30" i="1"/>
  <c r="X42" i="5" l="1"/>
  <c r="X43" i="5"/>
  <c r="X40" i="5"/>
  <c r="X39" i="5"/>
  <c r="X36" i="5"/>
  <c r="X37" i="5"/>
  <c r="X35" i="5"/>
  <c r="X25" i="5"/>
  <c r="X26" i="5"/>
  <c r="X27" i="5"/>
  <c r="X28" i="5"/>
  <c r="X29" i="5"/>
  <c r="X30" i="5"/>
  <c r="X31" i="5"/>
  <c r="X32" i="5"/>
  <c r="X33" i="5"/>
  <c r="X24" i="5"/>
  <c r="X11" i="5"/>
  <c r="X12" i="5"/>
  <c r="X13" i="5"/>
  <c r="X14" i="5"/>
  <c r="X15" i="5"/>
  <c r="X16" i="5"/>
  <c r="X17" i="5"/>
  <c r="X18" i="5"/>
  <c r="X19" i="5"/>
  <c r="X20" i="5"/>
  <c r="X21" i="5"/>
  <c r="X22" i="5"/>
  <c r="X10" i="5"/>
  <c r="X5" i="5"/>
  <c r="X6" i="5"/>
  <c r="X7" i="5"/>
  <c r="X8" i="5"/>
  <c r="X4" i="5"/>
  <c r="W43" i="5"/>
  <c r="W42" i="5"/>
  <c r="W40" i="5"/>
  <c r="W39" i="5"/>
  <c r="W36" i="5"/>
  <c r="W37" i="5"/>
  <c r="W35" i="5"/>
  <c r="W25" i="5"/>
  <c r="W26" i="5"/>
  <c r="W27" i="5"/>
  <c r="W28" i="5"/>
  <c r="W29" i="5"/>
  <c r="W30" i="5"/>
  <c r="W31" i="5"/>
  <c r="W32" i="5"/>
  <c r="W33" i="5"/>
  <c r="W24" i="5"/>
  <c r="W11" i="5"/>
  <c r="W12" i="5"/>
  <c r="W13" i="5"/>
  <c r="W14" i="5"/>
  <c r="W15" i="5"/>
  <c r="W16" i="5"/>
  <c r="W17" i="5"/>
  <c r="W18" i="5"/>
  <c r="W19" i="5"/>
  <c r="W20" i="5"/>
  <c r="W21" i="5"/>
  <c r="W22" i="5"/>
  <c r="W10" i="5"/>
  <c r="W5" i="5"/>
  <c r="W6" i="5"/>
  <c r="W7" i="5"/>
  <c r="W8" i="5"/>
  <c r="W4" i="5"/>
  <c r="U24" i="5"/>
  <c r="V24" i="5"/>
  <c r="T24" i="5"/>
  <c r="U12" i="5"/>
  <c r="V12" i="5"/>
  <c r="T12" i="5"/>
  <c r="T10" i="5" s="1"/>
  <c r="T43" i="5" s="1"/>
  <c r="U11" i="5"/>
  <c r="U10" i="5" s="1"/>
  <c r="V11" i="5"/>
  <c r="V10" i="5" s="1"/>
  <c r="T11" i="5"/>
  <c r="U19" i="5"/>
  <c r="V19" i="5"/>
  <c r="U16" i="5"/>
  <c r="V16" i="5"/>
  <c r="T19" i="5"/>
  <c r="T16" i="5"/>
  <c r="U13" i="5"/>
  <c r="V13" i="5"/>
  <c r="T13" i="5"/>
  <c r="U4" i="5"/>
  <c r="V4" i="5"/>
  <c r="T4" i="5"/>
  <c r="P42" i="5"/>
  <c r="Q43" i="5"/>
  <c r="R43" i="5"/>
  <c r="S43" i="5"/>
  <c r="Q42" i="5"/>
  <c r="R42" i="5"/>
  <c r="S42" i="5"/>
  <c r="T42" i="5"/>
  <c r="P43" i="5"/>
  <c r="O43" i="5"/>
  <c r="N43" i="5"/>
  <c r="M43" i="5"/>
  <c r="L43" i="5"/>
  <c r="K43" i="5"/>
  <c r="J43" i="5"/>
  <c r="I43" i="5"/>
  <c r="H43" i="5"/>
  <c r="G43" i="5"/>
  <c r="F43" i="5"/>
  <c r="C43" i="5"/>
  <c r="O42" i="5"/>
  <c r="N42" i="5"/>
  <c r="M42" i="5"/>
  <c r="L42" i="5"/>
  <c r="K42" i="5"/>
  <c r="J42" i="5"/>
  <c r="I42" i="5"/>
  <c r="H42" i="5"/>
  <c r="G42" i="5"/>
  <c r="F42" i="5"/>
  <c r="D42" i="5"/>
  <c r="C42" i="5"/>
  <c r="S40" i="5"/>
  <c r="R40" i="5"/>
  <c r="G40" i="5"/>
  <c r="S39" i="5"/>
  <c r="R39" i="5"/>
  <c r="G39" i="5"/>
  <c r="S37" i="5"/>
  <c r="R37" i="5"/>
  <c r="S36" i="5"/>
  <c r="R36" i="5"/>
  <c r="R35" i="5"/>
  <c r="Q35" i="5"/>
  <c r="P35" i="5"/>
  <c r="O35" i="5"/>
  <c r="N35" i="5"/>
  <c r="M35" i="5"/>
  <c r="L35" i="5"/>
  <c r="K35" i="5"/>
  <c r="J35" i="5"/>
  <c r="I35" i="5"/>
  <c r="H35" i="5"/>
  <c r="G35" i="5"/>
  <c r="F35" i="5"/>
  <c r="E35" i="5"/>
  <c r="D35" i="5"/>
  <c r="S35" i="5" s="1"/>
  <c r="M33" i="5"/>
  <c r="S32" i="5"/>
  <c r="R32" i="5"/>
  <c r="S31" i="5"/>
  <c r="R31" i="5"/>
  <c r="R30" i="5"/>
  <c r="S29" i="5"/>
  <c r="R29" i="5"/>
  <c r="S28" i="5"/>
  <c r="R28" i="5"/>
  <c r="S27" i="5"/>
  <c r="R27" i="5"/>
  <c r="R26" i="5"/>
  <c r="D26" i="5"/>
  <c r="D43" i="5" s="1"/>
  <c r="S25" i="5"/>
  <c r="R25" i="5"/>
  <c r="R24" i="5"/>
  <c r="Q24" i="5"/>
  <c r="P24" i="5"/>
  <c r="O24" i="5"/>
  <c r="N24" i="5"/>
  <c r="M24" i="5"/>
  <c r="L24" i="5"/>
  <c r="K24" i="5"/>
  <c r="J24" i="5"/>
  <c r="I24" i="5"/>
  <c r="H24" i="5"/>
  <c r="G24" i="5"/>
  <c r="F24" i="5"/>
  <c r="E24" i="5"/>
  <c r="D24" i="5"/>
  <c r="S24" i="5" s="1"/>
  <c r="R22" i="5"/>
  <c r="Q22" i="5"/>
  <c r="Q33" i="5" s="1"/>
  <c r="P22" i="5"/>
  <c r="P33" i="5" s="1"/>
  <c r="O22" i="5"/>
  <c r="O33" i="5" s="1"/>
  <c r="N22" i="5"/>
  <c r="N33" i="5" s="1"/>
  <c r="M22" i="5"/>
  <c r="L22" i="5"/>
  <c r="L33" i="5" s="1"/>
  <c r="K22" i="5"/>
  <c r="K33" i="5" s="1"/>
  <c r="J22" i="5"/>
  <c r="J33" i="5" s="1"/>
  <c r="I22" i="5"/>
  <c r="I33" i="5" s="1"/>
  <c r="H22" i="5"/>
  <c r="H33" i="5" s="1"/>
  <c r="G22" i="5"/>
  <c r="G33" i="5" s="1"/>
  <c r="F22" i="5"/>
  <c r="F33" i="5" s="1"/>
  <c r="D22" i="5"/>
  <c r="D33" i="5" s="1"/>
  <c r="S21" i="5"/>
  <c r="R21" i="5"/>
  <c r="E21" i="5"/>
  <c r="D21" i="5"/>
  <c r="D20" i="5"/>
  <c r="D19" i="5" s="1"/>
  <c r="Q19" i="5"/>
  <c r="P19" i="5"/>
  <c r="O19" i="5"/>
  <c r="N19" i="5"/>
  <c r="M19" i="5"/>
  <c r="L19" i="5"/>
  <c r="K19" i="5"/>
  <c r="J19" i="5"/>
  <c r="I19" i="5"/>
  <c r="H19" i="5"/>
  <c r="G19" i="5"/>
  <c r="F19" i="5"/>
  <c r="S18" i="5"/>
  <c r="R18" i="5"/>
  <c r="E18" i="5"/>
  <c r="D18" i="5"/>
  <c r="D17" i="5"/>
  <c r="R17" i="5" s="1"/>
  <c r="Q16" i="5"/>
  <c r="P16" i="5"/>
  <c r="O16" i="5"/>
  <c r="N16" i="5"/>
  <c r="M16" i="5"/>
  <c r="L16" i="5"/>
  <c r="K16" i="5"/>
  <c r="J16" i="5"/>
  <c r="I16" i="5"/>
  <c r="H16" i="5"/>
  <c r="G16" i="5"/>
  <c r="F16" i="5"/>
  <c r="S15" i="5"/>
  <c r="R15" i="5"/>
  <c r="E15" i="5"/>
  <c r="D15" i="5"/>
  <c r="S14" i="5"/>
  <c r="R14" i="5"/>
  <c r="E14" i="5"/>
  <c r="E13" i="5" s="1"/>
  <c r="S13" i="5"/>
  <c r="Q13" i="5"/>
  <c r="P13" i="5"/>
  <c r="R13" i="5" s="1"/>
  <c r="O13" i="5"/>
  <c r="N13" i="5"/>
  <c r="M13" i="5"/>
  <c r="L13" i="5"/>
  <c r="K13" i="5"/>
  <c r="J13" i="5"/>
  <c r="I13" i="5"/>
  <c r="H13" i="5"/>
  <c r="G13" i="5"/>
  <c r="F13" i="5"/>
  <c r="D13" i="5"/>
  <c r="S12" i="5"/>
  <c r="R12" i="5"/>
  <c r="E12" i="5"/>
  <c r="E10" i="5" s="1"/>
  <c r="E43" i="5" s="1"/>
  <c r="S11" i="5"/>
  <c r="R11" i="5"/>
  <c r="S10" i="5"/>
  <c r="R10" i="5"/>
  <c r="S8" i="5"/>
  <c r="R8" i="5"/>
  <c r="S7" i="5"/>
  <c r="R7" i="5"/>
  <c r="E7" i="5"/>
  <c r="S6" i="5"/>
  <c r="R6" i="5"/>
  <c r="S5" i="5"/>
  <c r="R5" i="5"/>
  <c r="S4" i="5"/>
  <c r="R4" i="5"/>
  <c r="E4" i="5"/>
  <c r="E22" i="5" s="1"/>
  <c r="E33" i="5" s="1"/>
  <c r="D4" i="5"/>
  <c r="V43" i="5" l="1"/>
  <c r="V22" i="5"/>
  <c r="V33" i="5" s="1"/>
  <c r="U22" i="5"/>
  <c r="U33" i="5" s="1"/>
  <c r="T22" i="5"/>
  <c r="T33" i="5" s="1"/>
  <c r="S19" i="5"/>
  <c r="R19" i="5"/>
  <c r="S33" i="5"/>
  <c r="R33" i="5"/>
  <c r="D16" i="5"/>
  <c r="S17" i="5"/>
  <c r="S20" i="5"/>
  <c r="S26" i="5"/>
  <c r="E42" i="5"/>
  <c r="S22" i="5"/>
  <c r="E17" i="5"/>
  <c r="E16" i="5" s="1"/>
  <c r="E20" i="5"/>
  <c r="E19" i="5" s="1"/>
  <c r="R20" i="5"/>
  <c r="L364" i="1"/>
  <c r="L363" i="1"/>
  <c r="L362" i="1"/>
  <c r="L361" i="1"/>
  <c r="L360" i="1"/>
  <c r="L359" i="1"/>
  <c r="L358" i="1"/>
  <c r="L357" i="1"/>
  <c r="L356" i="1"/>
  <c r="L355" i="1"/>
  <c r="L354" i="1"/>
  <c r="S16" i="5" l="1"/>
  <c r="R16" i="5"/>
  <c r="L353" i="1"/>
  <c r="L352" i="1"/>
  <c r="L351" i="1"/>
  <c r="L350" i="1"/>
  <c r="L349" i="1"/>
  <c r="L348" i="1"/>
  <c r="L347" i="1"/>
  <c r="L346" i="1"/>
  <c r="L345" i="1"/>
  <c r="L344" i="1"/>
  <c r="L343" i="1"/>
  <c r="L342" i="1"/>
  <c r="L341" i="1"/>
  <c r="L340" i="1"/>
  <c r="L339" i="1"/>
  <c r="L338" i="1"/>
  <c r="L337" i="1"/>
  <c r="L336" i="1"/>
  <c r="L335" i="1"/>
  <c r="L334" i="1"/>
  <c r="L333" i="1"/>
  <c r="L332" i="1"/>
  <c r="L331" i="1"/>
  <c r="L329" i="1"/>
  <c r="L328" i="1"/>
  <c r="L327" i="1"/>
  <c r="L326" i="1"/>
  <c r="L325" i="1"/>
  <c r="L324" i="1"/>
  <c r="L323" i="1"/>
  <c r="L322" i="1"/>
  <c r="L321" i="1"/>
  <c r="L320" i="1"/>
  <c r="L319" i="1"/>
  <c r="L318" i="1"/>
  <c r="L317" i="1"/>
  <c r="L316" i="1"/>
  <c r="L315" i="1"/>
  <c r="L314" i="1"/>
  <c r="L313" i="1"/>
  <c r="L312" i="1"/>
  <c r="L311" i="1"/>
  <c r="L31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l="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29" i="1"/>
  <c r="L28" i="1"/>
  <c r="L27" i="1"/>
  <c r="L26" i="1"/>
  <c r="L25" i="1"/>
  <c r="L24" i="1"/>
  <c r="L23" i="1"/>
  <c r="L22" i="1"/>
  <c r="L21" i="1"/>
  <c r="L20" i="1"/>
  <c r="L19" i="1"/>
  <c r="L18" i="1"/>
  <c r="L17" i="1"/>
  <c r="L16" i="1"/>
  <c r="L15" i="1"/>
  <c r="L14" i="1"/>
  <c r="L13" i="1"/>
  <c r="L12" i="1"/>
  <c r="L11" i="1"/>
  <c r="L10" i="1"/>
  <c r="L9" i="1"/>
  <c r="L8" i="1"/>
  <c r="L7" i="1"/>
  <c r="L6" i="1"/>
  <c r="L5" i="1"/>
  <c r="L4" i="1"/>
  <c r="L3" i="1"/>
  <c r="L2" i="1"/>
</calcChain>
</file>

<file path=xl/sharedStrings.xml><?xml version="1.0" encoding="utf-8"?>
<sst xmlns="http://schemas.openxmlformats.org/spreadsheetml/2006/main" count="7507" uniqueCount="908">
  <si>
    <t>Kirje</t>
  </si>
  <si>
    <t>Summa</t>
  </si>
  <si>
    <t>Kontogrupp</t>
  </si>
  <si>
    <t>Eelarvekonto</t>
  </si>
  <si>
    <t>Eelarvekonto nimetus</t>
  </si>
  <si>
    <t>Eelarveosa</t>
  </si>
  <si>
    <t>Eelarveosa nimetus</t>
  </si>
  <si>
    <t>Tegevussuund</t>
  </si>
  <si>
    <t>Tegevussuuna nimetus</t>
  </si>
  <si>
    <t>Osakond</t>
  </si>
  <si>
    <t>Osakonna nimetus</t>
  </si>
  <si>
    <t>Valdkond</t>
  </si>
  <si>
    <t>Tegevusala</t>
  </si>
  <si>
    <t>Tegevusala nimetus</t>
  </si>
  <si>
    <t>Subjekt</t>
  </si>
  <si>
    <t>Subjekti nimetus</t>
  </si>
  <si>
    <t>Eelarve liik</t>
  </si>
  <si>
    <t>Õuesõppeklassi rajamiseks  - omaosalus investeeringute reservist</t>
  </si>
  <si>
    <t>1551</t>
  </si>
  <si>
    <t>Hooned ja rajatised</t>
  </si>
  <si>
    <t>4</t>
  </si>
  <si>
    <t>Investeerimistegevuse kulud</t>
  </si>
  <si>
    <t>KU808</t>
  </si>
  <si>
    <t>Huvikooli Jakobsoni 47a õuesõppeklassi rajamine</t>
  </si>
  <si>
    <t>29</t>
  </si>
  <si>
    <t>Viljandi Huvikool</t>
  </si>
  <si>
    <t>09510</t>
  </si>
  <si>
    <t>Noorte huviharidus ja huvitegevus</t>
  </si>
  <si>
    <t>9603</t>
  </si>
  <si>
    <t>KVHA  Jakobsoni 47A  Huvikool</t>
  </si>
  <si>
    <t>Mittesihtraha</t>
  </si>
  <si>
    <t>ISTE projekti tulud laekunud mahus</t>
  </si>
  <si>
    <t>55262</t>
  </si>
  <si>
    <t>Hooldamine, taastusravi</t>
  </si>
  <si>
    <t>2</t>
  </si>
  <si>
    <t>Põhitegevuse kulud</t>
  </si>
  <si>
    <t>KU743</t>
  </si>
  <si>
    <t>Isikukeskse erihoolekande teenusmudeli rakendamine</t>
  </si>
  <si>
    <t>L1220</t>
  </si>
  <si>
    <t>Sotsiaalameti juhataja</t>
  </si>
  <si>
    <t>10121</t>
  </si>
  <si>
    <t>Muu puuetega inimeste sotsiaalne kaitse</t>
  </si>
  <si>
    <t/>
  </si>
  <si>
    <t>Raske ja sügava puuetega inimeste SF projekt lõppenud, tulusid ei laeku</t>
  </si>
  <si>
    <t>32246</t>
  </si>
  <si>
    <t>Teenused</t>
  </si>
  <si>
    <t>1</t>
  </si>
  <si>
    <t>Põhitegevuse tulud</t>
  </si>
  <si>
    <t>TU176</t>
  </si>
  <si>
    <t>Sihtfinantseerimised põhitegevuseks</t>
  </si>
  <si>
    <t xml:space="preserve">2022. aastast  ukrainlaste hariduse kasutamata raha täpsustamine ja kajastamine sihtrahas </t>
  </si>
  <si>
    <t>55244</t>
  </si>
  <si>
    <t>kulud kolmandate isikute koolitusele</t>
  </si>
  <si>
    <t>KU55U</t>
  </si>
  <si>
    <t>Ukrainlaste hariduskulud</t>
  </si>
  <si>
    <t>L1150</t>
  </si>
  <si>
    <t>Haridus- ja kultuuriameti juhataja</t>
  </si>
  <si>
    <t>09110</t>
  </si>
  <si>
    <t>Alusharidus</t>
  </si>
  <si>
    <t xml:space="preserve">Vastavalt 13.03.2023 Viljandi Linnavalitsuse protokollilisele otsusele eraldada vahendid (Tabeli lisatud ja väljavõtte LV protokollist) Krõllipesa lasteaiale sõimerühmade avamiseks 5. juunist, </t>
  </si>
  <si>
    <t>5524</t>
  </si>
  <si>
    <t>ÕPPEVAHENDITE JA KOLMANDATE ISIKUTE KOOLITUSE KULUD</t>
  </si>
  <si>
    <t>KU625</t>
  </si>
  <si>
    <t>Haridusvaldkonna reserv</t>
  </si>
  <si>
    <t>Vähendada KU554 realt 5524 ja suurendada vastavlt 70000 KU554 reale 55244kulud kolmandate isikute koolitusele</t>
  </si>
  <si>
    <t>KU554</t>
  </si>
  <si>
    <t>Lapsehoiuteenus</t>
  </si>
  <si>
    <t>Viia realt KU554 realt 5524 ja suurendada vastavlt 70000 KU554 reale 55244</t>
  </si>
  <si>
    <t xml:space="preserve">Täiendavate väikeklasside lisandumisega vajalik mööbel ja inventar, eraldada hariduse reservist </t>
  </si>
  <si>
    <t>55151</t>
  </si>
  <si>
    <t>Ruumide sisustus, mööbel</t>
  </si>
  <si>
    <t>20</t>
  </si>
  <si>
    <t>Viljandi Kaare Kool</t>
  </si>
  <si>
    <t>09212</t>
  </si>
  <si>
    <t>Põhihariduse otsekulud</t>
  </si>
  <si>
    <t>Viljandi Kaare Koolile 1000 eurot digiprojekti kaasfinantseering vastavalt taotlusele</t>
  </si>
  <si>
    <t>55243</t>
  </si>
  <si>
    <t>Kulud muudele õppevahenditele</t>
  </si>
  <si>
    <t>Vastutaja täpsustamine, läheb KVHA alla</t>
  </si>
  <si>
    <t>KU541</t>
  </si>
  <si>
    <t>Kaare Kooli remont</t>
  </si>
  <si>
    <t>Eelarvesisene ümbertõstmine</t>
  </si>
  <si>
    <t>47</t>
  </si>
  <si>
    <t>Viljandi Jakobsoni Kool</t>
  </si>
  <si>
    <t>55251</t>
  </si>
  <si>
    <t>kultuuri- ja vaba aja sisustamise kulud</t>
  </si>
  <si>
    <t xml:space="preserve">Linna õpetajate inspiratsioonipäeva korraldamine. Haridusameti eelarvest. </t>
  </si>
  <si>
    <t>55041</t>
  </si>
  <si>
    <t>Koolituskulud töötajatele, va õpetajad</t>
  </si>
  <si>
    <t>5062</t>
  </si>
  <si>
    <t>Tulumaks erisoodustuselt</t>
  </si>
  <si>
    <t>44</t>
  </si>
  <si>
    <t>Viljandi Hoolekandekeskus</t>
  </si>
  <si>
    <t>10200</t>
  </si>
  <si>
    <t>Eakate sotsiaalhoolekandeasutused</t>
  </si>
  <si>
    <t>5061</t>
  </si>
  <si>
    <t>Sotsiaalmaks erisoodustuselt</t>
  </si>
  <si>
    <t>5059</t>
  </si>
  <si>
    <t>Muud erisoodustused</t>
  </si>
  <si>
    <t>50021</t>
  </si>
  <si>
    <t>Töötajate töötasu</t>
  </si>
  <si>
    <t>50022</t>
  </si>
  <si>
    <t>Töötajate lahkumishüvitused</t>
  </si>
  <si>
    <t>55157</t>
  </si>
  <si>
    <t>Inventari hooldus</t>
  </si>
  <si>
    <t>Toimetulekutoetus STAR kohaselt üle toodav jääk</t>
  </si>
  <si>
    <t>413101</t>
  </si>
  <si>
    <t>Toimetulekutoetus</t>
  </si>
  <si>
    <t>KU675</t>
  </si>
  <si>
    <t>10701</t>
  </si>
  <si>
    <t>Riiklik toimetulekutoetus</t>
  </si>
  <si>
    <t>Elektriautode kulu arvelt toetusteks</t>
  </si>
  <si>
    <t>4138</t>
  </si>
  <si>
    <t>Muud sotsiaalabitoetused</t>
  </si>
  <si>
    <t>KU651</t>
  </si>
  <si>
    <t>Tasuline hooldus</t>
  </si>
  <si>
    <t>Hooldusreformiga tööle võetava ametniku palgarahaks</t>
  </si>
  <si>
    <t>5064</t>
  </si>
  <si>
    <t>Töötuskindlustusmakse</t>
  </si>
  <si>
    <t>5063</t>
  </si>
  <si>
    <t>Sotsiaalmaks töötasudelt ja toetustelt</t>
  </si>
  <si>
    <t>5005</t>
  </si>
  <si>
    <t>Töövõtulepingu alusel füüsilistele isikutele makst</t>
  </si>
  <si>
    <t>Füüsilise isiku tulumaksu on laekunud prognoositust  vähem, kate Uueveski puhkeala hoonete ja konteinerite müügist 41 t eur, jäätmejaama kasutamise tasust teiste valdade poolt 10 t eur, trahvidest 5 t eur  ja  toetusfondi suuremast laekumisest teedele 10 t eur, mis vabastas linna raha</t>
  </si>
  <si>
    <t>3000</t>
  </si>
  <si>
    <t>Füüsilise isiku tulumaks</t>
  </si>
  <si>
    <t>TU001</t>
  </si>
  <si>
    <t>Tulumaks</t>
  </si>
  <si>
    <t>L1210</t>
  </si>
  <si>
    <t>Rahandusameti juhataja</t>
  </si>
  <si>
    <t>00000</t>
  </si>
  <si>
    <t>Tegevusalata</t>
  </si>
  <si>
    <t>Saadud viivised Julianus Inkassolt</t>
  </si>
  <si>
    <t>3232</t>
  </si>
  <si>
    <t>Laekumised muude majandusküsimustega tegelevate as</t>
  </si>
  <si>
    <t>TU11K</t>
  </si>
  <si>
    <t>Tulud muudelt majandusaladelt</t>
  </si>
  <si>
    <t>Kahjutasu</t>
  </si>
  <si>
    <t>38886</t>
  </si>
  <si>
    <t>Kahjutasud ja kuluhüvitused</t>
  </si>
  <si>
    <t>TU294</t>
  </si>
  <si>
    <t>Valimiste majandamiskuludeks</t>
  </si>
  <si>
    <t>55009</t>
  </si>
  <si>
    <t>Muud administreerimiskulud, pangateenused</t>
  </si>
  <si>
    <t>KU035</t>
  </si>
  <si>
    <t>Valimiste adminkulu</t>
  </si>
  <si>
    <t>L1170</t>
  </si>
  <si>
    <t>Linnasekretär</t>
  </si>
  <si>
    <t>01600</t>
  </si>
  <si>
    <t>Muud üldised valitsussektori teenused</t>
  </si>
  <si>
    <t>55000</t>
  </si>
  <si>
    <t>Bürookulud</t>
  </si>
  <si>
    <t>KU031</t>
  </si>
  <si>
    <t>Valimiste töötasu ja maksud</t>
  </si>
  <si>
    <t>Maramaa olümpiaadi vastuvõtukulud. Vähendada KU584 kontot 1524 eurot ja suurendada vastavalt KU584 kontot  5524</t>
  </si>
  <si>
    <t>55249</t>
  </si>
  <si>
    <t>Muud hariduskulud</t>
  </si>
  <si>
    <t>KU584</t>
  </si>
  <si>
    <t>Maramaa olümpiaad</t>
  </si>
  <si>
    <t>09609</t>
  </si>
  <si>
    <t>Muud hariduse abiteenused</t>
  </si>
  <si>
    <t>Suurendada 1260 euro võrra KU614 kontot 55147 vastavalt vähendades kontot 55246</t>
  </si>
  <si>
    <t>55246</t>
  </si>
  <si>
    <t>Haridusüritused Haridus-Kultuuriametis</t>
  </si>
  <si>
    <t>KU614</t>
  </si>
  <si>
    <t>Arendus- ja innovatsioonikulud</t>
  </si>
  <si>
    <t>Maramaa olümpiaadi tööjõukulud, olid kavandatud majandamiskuludes</t>
  </si>
  <si>
    <t>Maramaa olümpiaadi vastuvõtukulud. Vähendada KU584 kontot 1524 eurot ja suurendada vastavalt KU584 kontot 5524</t>
  </si>
  <si>
    <t>Suurendada 1260 euro võrra KU614 kontot 55147 vastavalt vähendades kontot  55246</t>
  </si>
  <si>
    <t>55147</t>
  </si>
  <si>
    <t>Veebipõhine tarkvara ja infosüsteem</t>
  </si>
  <si>
    <t xml:space="preserve">Maramaa olümpiaadi tööjõukuludeks </t>
  </si>
  <si>
    <t>Haridusüritused Haridus-Kultuuriametis, KU614 realt eraldan 500 eurot Viljandi Jakobsoni Koolile veebruaris korraldatud ülelinnalise õpetajate inspiratsioonipäeva/koolituspäeva korraldamise kulude katteks</t>
  </si>
  <si>
    <t>Haridusüritused Haridus-Kultuuriametis, KU614 realt eraldan 500 eurot  Viljandi Paalalinna Koolile  oktoobris korraldatava ülelinnalise õpetajate koolituspäeva korraldamise kulude katteks</t>
  </si>
  <si>
    <t>Viljandi Kaare koolile täiendavate väikeklasside lisandumisega vajalik mööbel ja inventar, eraldada Hariduse reservist Kaare Koolile kontole 55151 kokku 1643 eurot</t>
  </si>
  <si>
    <t>09800</t>
  </si>
  <si>
    <t>Muu haridus, sh hariduse haldus</t>
  </si>
  <si>
    <t>Viljandi Kaare Koolile seoses lisanduvate õpilastega ning täiendava 2 väikeklassi loomisega, on vajalik klassiruumidesse  soetada ja paigaldada esitlustehnika. Eraldan hariduse reservi vahenditest 2x 650 eurot Kaare koolile  kontole 55141,  selgitus "väikeklassi TV koos tarvikutega"</t>
  </si>
  <si>
    <t>Töökaitsevahenditeks ja prillide ostu toetamiseks</t>
  </si>
  <si>
    <t>55043</t>
  </si>
  <si>
    <t>Koolituslähetused</t>
  </si>
  <si>
    <t>14</t>
  </si>
  <si>
    <t>Viljandi Lasteaed Karlsson</t>
  </si>
  <si>
    <t>Rohkem toetusi kui planeeritud</t>
  </si>
  <si>
    <t>50023</t>
  </si>
  <si>
    <t>Muud toetused</t>
  </si>
  <si>
    <t xml:space="preserve">Liikmemaks tõusis 2023. aastal </t>
  </si>
  <si>
    <t>4528</t>
  </si>
  <si>
    <t>muudele residentidele</t>
  </si>
  <si>
    <t>55222</t>
  </si>
  <si>
    <t>Ravimid, töökaitsevahendid (prillid)</t>
  </si>
  <si>
    <t>Õpetajate töötasu toetuste maksmiseks</t>
  </si>
  <si>
    <t>50020</t>
  </si>
  <si>
    <t>Õpetajate töötasu</t>
  </si>
  <si>
    <t>Kuulutuste kulude katteks</t>
  </si>
  <si>
    <t>Kuulutuste summa on suurenenud</t>
  </si>
  <si>
    <t>55008</t>
  </si>
  <si>
    <t>Kulud info- ja PR teenustele k.a. ajalehekuulutuse</t>
  </si>
  <si>
    <t>Liikmemaksudeks ümbertõstmine</t>
  </si>
  <si>
    <t>Elektriautode kulud haldusametis</t>
  </si>
  <si>
    <t>55133</t>
  </si>
  <si>
    <t>Kindlustusmaksed</t>
  </si>
  <si>
    <t>KU725</t>
  </si>
  <si>
    <t>Elektriautode kulud</t>
  </si>
  <si>
    <t>10900</t>
  </si>
  <si>
    <t>Muu sotsiaalne kaitse, sh sotsiaalse kaitse haldus</t>
  </si>
  <si>
    <t>55132</t>
  </si>
  <si>
    <t>Kulud remondile ja hooldusele</t>
  </si>
  <si>
    <t>Päästeameti projekti kasutamata omaosalus   projektide kaasfinantseerimiseks</t>
  </si>
  <si>
    <t>5500</t>
  </si>
  <si>
    <t>ADMINISTREERIMISKULUD</t>
  </si>
  <si>
    <t>KU695</t>
  </si>
  <si>
    <t>Sotsiaalvaldkonna reserv projektidele</t>
  </si>
  <si>
    <t>Hooldusreformiga tööle võetava ametniku palgarahaks, KU651 alt</t>
  </si>
  <si>
    <t>KU049</t>
  </si>
  <si>
    <t>Teenistujate tasud ja maksud</t>
  </si>
  <si>
    <t>50011</t>
  </si>
  <si>
    <t>Avaliku teenistuse ametnike töötasu</t>
  </si>
  <si>
    <t>Pagulaste üürikulud toetuse arvelt</t>
  </si>
  <si>
    <t>KU68P</t>
  </si>
  <si>
    <t>Kulud sõjapõgenikele</t>
  </si>
  <si>
    <t>10702</t>
  </si>
  <si>
    <t>Muu sotsiaalsete riskirühmade kaitse</t>
  </si>
  <si>
    <t>Päästeameti projekti kulude poole vähendamine vastavalt tegelikkusele</t>
  </si>
  <si>
    <t>5526</t>
  </si>
  <si>
    <t>SOTSIAALTEENUSED</t>
  </si>
  <si>
    <t>KU690</t>
  </si>
  <si>
    <t>Riskirühmad</t>
  </si>
  <si>
    <t>PR529 - Rahvusvahelise kaitse saanud isikute Viljandi linnas elama asumise korraldamine. Kulud teeb Päevakeskus</t>
  </si>
  <si>
    <t>55269</t>
  </si>
  <si>
    <t>Muud sotsiaalkulud</t>
  </si>
  <si>
    <t xml:space="preserve">Matusetoetuse kasutamata jääk STAR kohaselt </t>
  </si>
  <si>
    <t>KU66M</t>
  </si>
  <si>
    <t>Matusetoetus</t>
  </si>
  <si>
    <t>10402</t>
  </si>
  <si>
    <t>Muu perekondade ja laste sotsiaalne kaitse</t>
  </si>
  <si>
    <t>Hüvitis  sõidukulude katteks</t>
  </si>
  <si>
    <t>55135</t>
  </si>
  <si>
    <t>Isikliku sõiduauto kasutamise kulud</t>
  </si>
  <si>
    <t>KU093</t>
  </si>
  <si>
    <t>Isikliku sõiduauto kasutamise hüvitised</t>
  </si>
  <si>
    <t>01112</t>
  </si>
  <si>
    <t>Valla- ja linnavalitsus</t>
  </si>
  <si>
    <t>Finantsnõustamise teenuse kulude katteks</t>
  </si>
  <si>
    <t>KU07K</t>
  </si>
  <si>
    <t>Muude tugisüsteemide kulud</t>
  </si>
  <si>
    <t>Autojuhi töötasu haldusameti eelarvesse</t>
  </si>
  <si>
    <t>Toetusfondi eraldis on suurem</t>
  </si>
  <si>
    <t>Toetusfondi eraldis  on suurem</t>
  </si>
  <si>
    <t>55403</t>
  </si>
  <si>
    <t>Tervise edendamise kulud</t>
  </si>
  <si>
    <t>13</t>
  </si>
  <si>
    <t>Viljandi Lasteaed Krõllipesa</t>
  </si>
  <si>
    <t>55005</t>
  </si>
  <si>
    <t>Esindus- ja vastuvõtukulud</t>
  </si>
  <si>
    <t>Ajutised sõimerühmad lasteaeda kohta ootavatele lastele ajavahemikul 05.06.-11.08.2023. Hariduse reservist</t>
  </si>
  <si>
    <t>50641</t>
  </si>
  <si>
    <t>Töötajate v.a. õpetajate töötuskindlustusmakse</t>
  </si>
  <si>
    <t>50631</t>
  </si>
  <si>
    <t>Töötajate v.a. õpetajad sotsiaalmaks</t>
  </si>
  <si>
    <t>50640</t>
  </si>
  <si>
    <t>Õpetajate töötuskindlustus (hariduse toetusfond)</t>
  </si>
  <si>
    <t>50630</t>
  </si>
  <si>
    <t>Õpetajate sotsiaalmaks (hariduse toetusfondist)</t>
  </si>
  <si>
    <t xml:space="preserve">Viljandi Lasteaed Karlsson hoone projekteerimine ja ehitus- Kahe lisarühma tekitamine </t>
  </si>
  <si>
    <t>KU784</t>
  </si>
  <si>
    <t>Viljandi Lasteaed Karlsson hoone projekteerimine ja ehitus</t>
  </si>
  <si>
    <t>L1192</t>
  </si>
  <si>
    <t>Haldusamet</t>
  </si>
  <si>
    <t>2022. aastast üle toodud ukrainlaste kasutamata kulude summa  täpsustamine ja need kajastatakse sihtrahas</t>
  </si>
  <si>
    <t>Suurendada 1500 eurot võrra KU480 Kultuurireservi vahendite realt KU433 Laulu - ja tantsupeol osalemise vahendeid</t>
  </si>
  <si>
    <t>5525</t>
  </si>
  <si>
    <t>KOMMUNIKATSIOONI-, KULTUURI- JA VABA  AJA SISUSTAMISE KULUD</t>
  </si>
  <si>
    <t>KU433</t>
  </si>
  <si>
    <t>Laulu- ja tantsupeol osalemine</t>
  </si>
  <si>
    <t>08600</t>
  </si>
  <si>
    <t>Muu vaba aeg, kultuur, religioon, sh haldus</t>
  </si>
  <si>
    <t>Suurendada  1500 eurot  võrra KU480 Kultuurireservi vahendite realt  KU433 Laulu - ja tantsupeol osalemise vahendeid</t>
  </si>
  <si>
    <t>KU480</t>
  </si>
  <si>
    <t>Kultuurivaldkonna reserv</t>
  </si>
  <si>
    <t>45008</t>
  </si>
  <si>
    <t>KU487</t>
  </si>
  <si>
    <t>Kultuuri- ja spordipreemia</t>
  </si>
  <si>
    <t>KU487 Kultuuri- ja spordipreemia kontolt 3139 vähendada 2000 eurot ja suurendada vastavalt KU487 kontot 45008</t>
  </si>
  <si>
    <t>4139</t>
  </si>
  <si>
    <t>Preemiad, autasud, väljamaksed füüsilistele isikut</t>
  </si>
  <si>
    <t>Tartu 2024 reservi vahendid 8000 eurot kanda KU48R artiklile 5525 kontole</t>
  </si>
  <si>
    <t>KU48R</t>
  </si>
  <si>
    <t>Tartu 2024 üritused ja reserv</t>
  </si>
  <si>
    <t xml:space="preserve">Tartu 2024 reservi vahendid 8000 eurot kanda KU48R artiklile 5525 kontole  </t>
  </si>
  <si>
    <t xml:space="preserve">Kulud jooksvale remondile suunatud Vaksali 4 551160 reale </t>
  </si>
  <si>
    <t>551160</t>
  </si>
  <si>
    <t>Kulud jooksvale remondile</t>
  </si>
  <si>
    <t>58</t>
  </si>
  <si>
    <t>Viljandi Spordikeskus</t>
  </si>
  <si>
    <t>08102</t>
  </si>
  <si>
    <t>Sport</t>
  </si>
  <si>
    <t>9624</t>
  </si>
  <si>
    <t>KVHA  Riia 93C Aerutamisbaas</t>
  </si>
  <si>
    <t>KU614 realt oktoobris korraldatava ülelinnalise õpetajate koolituspäeva korraldamise kulude katteks</t>
  </si>
  <si>
    <t>49</t>
  </si>
  <si>
    <t>Viljandi Paalalinna Kool</t>
  </si>
  <si>
    <t>Õpetajate töötasu töötubade korraldamise eest</t>
  </si>
  <si>
    <t>27</t>
  </si>
  <si>
    <t>Viljandi Kunstikool</t>
  </si>
  <si>
    <t>Ruumide üür töötubade korraldamisel</t>
  </si>
  <si>
    <t>32206</t>
  </si>
  <si>
    <t>Ruumide üür</t>
  </si>
  <si>
    <t>Akvarellimaali koolitusteenus,  vara üür,  reklaamide kujundus</t>
  </si>
  <si>
    <t>32209</t>
  </si>
  <si>
    <t>Muud tulud haridusalasest tegevusest</t>
  </si>
  <si>
    <t>Seoses lisanduvate õpilastega ning 2 täiendava väikeklassi loomisega väikeklasside TV koos tarvikutega, hariduse reservist</t>
  </si>
  <si>
    <t>55141</t>
  </si>
  <si>
    <t>Kulud riist- ja tarkvara ostmiseks</t>
  </si>
  <si>
    <t>IKT kulud asutustes</t>
  </si>
  <si>
    <t>Lilleaasade  rajamine projekt -  omaosalus KU241-lt</t>
  </si>
  <si>
    <t>5512</t>
  </si>
  <si>
    <t>RAJATISTE MAJANDAMISKULUD</t>
  </si>
  <si>
    <t>KU271</t>
  </si>
  <si>
    <t>Lillede istutus ja hooldus</t>
  </si>
  <si>
    <t>05400</t>
  </si>
  <si>
    <t>Bioloogilise mitmekesisuse ja maastiku kaitse</t>
  </si>
  <si>
    <t>Mahakantud sahtelvoodite ja madratsite utiliseerimine ja transport</t>
  </si>
  <si>
    <t>55159</t>
  </si>
  <si>
    <t>Muud inventarikulud</t>
  </si>
  <si>
    <t>15</t>
  </si>
  <si>
    <t>Viljandi Lasteaed Männimäe</t>
  </si>
  <si>
    <t>Eelarve ridades sisemine ümbertõstmine</t>
  </si>
  <si>
    <t>55221</t>
  </si>
  <si>
    <t>Hügeenitarbed</t>
  </si>
  <si>
    <t>Eelarve kulude ettenägematu suurenemine, kulude suurenemine seoses hindade kallinemisega</t>
  </si>
  <si>
    <t>Eelarve kulude ettenägematu suurenemine, personaliotsingud</t>
  </si>
  <si>
    <t>55224</t>
  </si>
  <si>
    <t>Riskianalüüs</t>
  </si>
  <si>
    <t>Kulud suurenenud seoses ettenägematute kuludega</t>
  </si>
  <si>
    <t>Vastutaja täpsustamine</t>
  </si>
  <si>
    <t>9607</t>
  </si>
  <si>
    <t>KVHA  Kesk-Kaare 17 Kaare Kool</t>
  </si>
  <si>
    <t>42</t>
  </si>
  <si>
    <t>Viljandi Päevakeskus</t>
  </si>
  <si>
    <t>Riia 93c tuua 551160 realt</t>
  </si>
  <si>
    <t>9631</t>
  </si>
  <si>
    <t>KVHA  Vaksali 4 Spordihoone uus osa</t>
  </si>
  <si>
    <t>Hoiatustrahv liiklusseaduse alusel, tulumaksu laekumise vähendamise katteks</t>
  </si>
  <si>
    <t>38805</t>
  </si>
  <si>
    <t>Hoiatustrahv liiklusseaduse alusel</t>
  </si>
  <si>
    <t>TU279</t>
  </si>
  <si>
    <t>Hoiatustrahvid</t>
  </si>
  <si>
    <t>Tulurea täpsustamine</t>
  </si>
  <si>
    <t>323301</t>
  </si>
  <si>
    <t>üür</t>
  </si>
  <si>
    <t>TU127</t>
  </si>
  <si>
    <t>E - üür linna hoonetelt</t>
  </si>
  <si>
    <t>9652</t>
  </si>
  <si>
    <t>KVHA Vaksali 2 pangamaja</t>
  </si>
  <si>
    <t xml:space="preserve">Suunata LV autopargi kütuse jaoks </t>
  </si>
  <si>
    <t>9640</t>
  </si>
  <si>
    <t>KVHA  Üldkulud</t>
  </si>
  <si>
    <t xml:space="preserve">Teede ja tänavate sulgemise maks - eelarve viidud kahelt realt ühele reale kokku </t>
  </si>
  <si>
    <t>3045</t>
  </si>
  <si>
    <t>Teede ja tänavate sulgemise maks</t>
  </si>
  <si>
    <t>TU005</t>
  </si>
  <si>
    <t>04510</t>
  </si>
  <si>
    <t>Maanteetransport</t>
  </si>
  <si>
    <t>Viljandi Veevärgile aktsiakapitali suurendamiseks (Järveotsa sademevee kanalisatsiooni ehituse võrra)</t>
  </si>
  <si>
    <t>KU23K</t>
  </si>
  <si>
    <t>Järveotsa arendusala tänavad ja tehnovõrgud</t>
  </si>
  <si>
    <t>04740</t>
  </si>
  <si>
    <t>Üldmajanduslikud arendusprojektid</t>
  </si>
  <si>
    <t>Järveotsa arendusala tänavad ja tehnovõrgud- Viljandi Veevärgile sihtfinantseeringu andmine</t>
  </si>
  <si>
    <t xml:space="preserve">Investeeringute reservi maa ja kinnisvara müügi tulude arvelt </t>
  </si>
  <si>
    <t>KU233</t>
  </si>
  <si>
    <t>Investeeringute reserv</t>
  </si>
  <si>
    <t xml:space="preserve">Viljandi Lasteaed Karlsson hoone projekteerimine ja ehitus- Kahe lisarühma tegemine </t>
  </si>
  <si>
    <t xml:space="preserve">Ranna 1 olmehoone lepingu kallinemine </t>
  </si>
  <si>
    <t xml:space="preserve">Huvikooli väliõppeklassi rajamise omaosaluseks </t>
  </si>
  <si>
    <t>1501</t>
  </si>
  <si>
    <t>Osaluste soetus</t>
  </si>
  <si>
    <t>FT045</t>
  </si>
  <si>
    <t>Aktsiate ost</t>
  </si>
  <si>
    <t>05200</t>
  </si>
  <si>
    <t>Heitveekäitlus</t>
  </si>
  <si>
    <t>Avalike joogiveepunktide  rajamine linnaruumi -  projekti omaosalus</t>
  </si>
  <si>
    <t>KU301</t>
  </si>
  <si>
    <t>Veemajandusprojekt</t>
  </si>
  <si>
    <t>06300</t>
  </si>
  <si>
    <t>Veevarustus</t>
  </si>
  <si>
    <t>Järveotsa arendusala tänavad ja tehnovõrgud- Toetus Viljandi Veevärgile Tuule tänav</t>
  </si>
  <si>
    <t>4502</t>
  </si>
  <si>
    <t>Sihtotstarbelised eraldised põhivara soetamiseks</t>
  </si>
  <si>
    <t>06400</t>
  </si>
  <si>
    <t>Tänavavalgustus</t>
  </si>
  <si>
    <t>KU24R</t>
  </si>
  <si>
    <t>Ranna pst 1 olmehoone rekonstrueerimine CO2</t>
  </si>
  <si>
    <t>Intressitulud on suuremad</t>
  </si>
  <si>
    <t>655</t>
  </si>
  <si>
    <t>Finantstulud</t>
  </si>
  <si>
    <t>3</t>
  </si>
  <si>
    <t>Investeerimistegevuse tulud</t>
  </si>
  <si>
    <t>TU272</t>
  </si>
  <si>
    <t>Intressitulu pangast</t>
  </si>
  <si>
    <t>01700</t>
  </si>
  <si>
    <t>Valitsussektori võla teenindamine</t>
  </si>
  <si>
    <t>Intressikuludeks, kuna euribor kasvab</t>
  </si>
  <si>
    <t>65018</t>
  </si>
  <si>
    <t>Muudelt residentidelt võetud laenudelt</t>
  </si>
  <si>
    <t>KU14S</t>
  </si>
  <si>
    <t>Intressikulud laenudelt</t>
  </si>
  <si>
    <t>TU271</t>
  </si>
  <si>
    <t>Intressitulu SEB Pank</t>
  </si>
  <si>
    <t>Tasandusfond  on  suurem</t>
  </si>
  <si>
    <t>35200</t>
  </si>
  <si>
    <t>Tasandusfond lõige 1</t>
  </si>
  <si>
    <t>TU201</t>
  </si>
  <si>
    <t>Tasandusfondi toetus</t>
  </si>
  <si>
    <t>01800</t>
  </si>
  <si>
    <t>Üldiseloomuga ülekanded valitsussektoris</t>
  </si>
  <si>
    <t xml:space="preserve">ISTE projekti  laekunud tulud </t>
  </si>
  <si>
    <t>TU21S</t>
  </si>
  <si>
    <t>Sotsiaalkindlustusamet</t>
  </si>
  <si>
    <t>Toetus pagulaste üürikulude katmiseks</t>
  </si>
  <si>
    <t>32249</t>
  </si>
  <si>
    <t>Muud tulud sotsiaalabialasest tegevusest</t>
  </si>
  <si>
    <t>Toetusfondi eraldis oli suurem, vabanes oma raha reserviks</t>
  </si>
  <si>
    <t>KU053</t>
  </si>
  <si>
    <t>Linna ajutiste lepinguliste töötajate töötasu</t>
  </si>
  <si>
    <t>L1100</t>
  </si>
  <si>
    <t>Linnapea</t>
  </si>
  <si>
    <t>Toetust  tuleb maksta rohkem kui esialgu eelarvestatud</t>
  </si>
  <si>
    <t>KU628</t>
  </si>
  <si>
    <t>Kutsehaiguse hüvitis</t>
  </si>
  <si>
    <t>Autojuhi töötasu linnasekretäri alt haldusametile</t>
  </si>
  <si>
    <t>04900</t>
  </si>
  <si>
    <t>Muu majandus (sh majanduse haldus)</t>
  </si>
  <si>
    <t>Lilleaasade rajamine linna parkidesse ja linna sissesõiduteede äärtesse omaosaluse kate</t>
  </si>
  <si>
    <t>KU241</t>
  </si>
  <si>
    <t>Ettenägemata tööd</t>
  </si>
  <si>
    <t xml:space="preserve">Avalike joogiveevõtu punktide rajamine linnaruumi omaosaluse katteks </t>
  </si>
  <si>
    <t>Uueveski puhkekeskuse varade ja konteinerite müük, vähendatava tulumaksulaekumise katteks</t>
  </si>
  <si>
    <t>3818</t>
  </si>
  <si>
    <t>Varude müük</t>
  </si>
  <si>
    <t>TU269</t>
  </si>
  <si>
    <t>Vara müük</t>
  </si>
  <si>
    <t>Tulu jäätmejaama kasutamise eest maakonna valdadelt, vähendatava tulumaksulaekumise katteks</t>
  </si>
  <si>
    <t>3238</t>
  </si>
  <si>
    <t>Muu kaupade ja teenuste müük</t>
  </si>
  <si>
    <t>TU288</t>
  </si>
  <si>
    <t>Jäätmejaama kasutamine</t>
  </si>
  <si>
    <t>Teede ja tänavate sulgemise maks, eelarve toodud kahelt realt ühele kokku</t>
  </si>
  <si>
    <t>Tulud hoonestusõigusega maa müügist</t>
  </si>
  <si>
    <t>3810</t>
  </si>
  <si>
    <t>Maa müük</t>
  </si>
  <si>
    <t>TU251</t>
  </si>
  <si>
    <t>Maa müük - hoonestusõigustega</t>
  </si>
  <si>
    <t>Tulud Jakobsoni 10 kinnistu ja Malmi tn 10, Riia mnt 38  korterite ja pärandvara müügist</t>
  </si>
  <si>
    <t>3811</t>
  </si>
  <si>
    <t>Rajatiste ja hoonete müük</t>
  </si>
  <si>
    <t>TU256</t>
  </si>
  <si>
    <t>Kinnisvara müük</t>
  </si>
  <si>
    <t>Kompostrite ja konteinerite müük</t>
  </si>
  <si>
    <t>TU290</t>
  </si>
  <si>
    <t>Kompostrite ja konteinerite omaosalus</t>
  </si>
  <si>
    <t>Laekunud kahjutasu, vähendatava tulumaksulaekumise katteks</t>
  </si>
  <si>
    <t>TU295</t>
  </si>
  <si>
    <t>Kahjutasu Hariduse 7</t>
  </si>
  <si>
    <t>Laekunud trahvid, vähendatava tulumaksulaekumise katteks</t>
  </si>
  <si>
    <t>38801</t>
  </si>
  <si>
    <t>Trahvid</t>
  </si>
  <si>
    <t>TU277</t>
  </si>
  <si>
    <t>Tulurea täpsustamine kuuekohaliseks</t>
  </si>
  <si>
    <t>323701</t>
  </si>
  <si>
    <t>Hoonestusõigus</t>
  </si>
  <si>
    <t>TU130</t>
  </si>
  <si>
    <t>Hoonestusõiguse tasud</t>
  </si>
  <si>
    <t>3237</t>
  </si>
  <si>
    <t>Laekumised õiguste müügist</t>
  </si>
  <si>
    <t>TU126</t>
  </si>
  <si>
    <t>Üür ja kommunaalid äriruumidelt</t>
  </si>
  <si>
    <t>Tulurea täpsustamine  subjektile Vaksali 2 pangamaja 6 600 eur ja  TU126 3 360 eur</t>
  </si>
  <si>
    <t>TU111</t>
  </si>
  <si>
    <t>Muud tulud</t>
  </si>
  <si>
    <t>Ruumide üüri tegevussuuna täpsustamine</t>
  </si>
  <si>
    <t>32251</t>
  </si>
  <si>
    <t>TU102</t>
  </si>
  <si>
    <t>Üür ja kommunaalid eluruumidelt</t>
  </si>
  <si>
    <t>TU101</t>
  </si>
  <si>
    <t>E - üür eluruumidelt KVI</t>
  </si>
  <si>
    <t xml:space="preserve">Toodud HA isikliku sõiduauto komp </t>
  </si>
  <si>
    <t>55131</t>
  </si>
  <si>
    <t>Kulud kütusele</t>
  </si>
  <si>
    <t>KU089</t>
  </si>
  <si>
    <t>Linna sõidukite bensiinikulu</t>
  </si>
  <si>
    <t>3888</t>
  </si>
  <si>
    <t>Eespool nimetamata muud tulud</t>
  </si>
  <si>
    <t>82</t>
  </si>
  <si>
    <t>Viljandi Linnahooldus</t>
  </si>
  <si>
    <t>05101</t>
  </si>
  <si>
    <t>Avalike alade puhastus</t>
  </si>
  <si>
    <t>Kulud korrashoiule, toetusfondi eraldis on suurem, linna raha vabaneb,  kasutatakse vähendatava tulumaksulaekumise katteks</t>
  </si>
  <si>
    <t>55124</t>
  </si>
  <si>
    <t>Kulud korrashoiule</t>
  </si>
  <si>
    <t>KU171</t>
  </si>
  <si>
    <t>Tänavate hooldus</t>
  </si>
  <si>
    <t>Nõlvaniiduki soetamiseks, ridadevaheline ümbertõstmine</t>
  </si>
  <si>
    <t>1554</t>
  </si>
  <si>
    <t>Masinate ja seadmete, sh transpordivahendite soeta</t>
  </si>
  <si>
    <t>KU09T</t>
  </si>
  <si>
    <t>Linnahooldusele hooldustehnika ostmine</t>
  </si>
  <si>
    <t>Nõlvaniiduki soetamiseks müüdud vara arvelt</t>
  </si>
  <si>
    <t>Robotniiduki müük</t>
  </si>
  <si>
    <t>3812</t>
  </si>
  <si>
    <t>Muude materiaalsete põhivarade müük</t>
  </si>
  <si>
    <t>Sihtraha osa suureneb, linna osa väheneb</t>
  </si>
  <si>
    <t>53</t>
  </si>
  <si>
    <t>Viljandi Linnaraamatukogu</t>
  </si>
  <si>
    <t>08201</t>
  </si>
  <si>
    <t>Raamatukogud</t>
  </si>
  <si>
    <t>Vabadussamba annetused laekuvad linnapea vastutusalasse, oli eelarvestatud haldusameti vastutusalas</t>
  </si>
  <si>
    <t>35028</t>
  </si>
  <si>
    <t>muudelt residentidelt</t>
  </si>
  <si>
    <t>TU314</t>
  </si>
  <si>
    <t>Sihtfinantseering investeeringuteks</t>
  </si>
  <si>
    <t>Sihtraha</t>
  </si>
  <si>
    <t>350201</t>
  </si>
  <si>
    <t>kohaliku omavalitsuse üksustelt ja omavalitsusasut</t>
  </si>
  <si>
    <t>Vabadussamba annetused laekuvad linnapea vastutusalasse, oli  eelarvestatud haldusameti vastutusalas</t>
  </si>
  <si>
    <t>350200</t>
  </si>
  <si>
    <t>riigilt ja riigiasutustelt</t>
  </si>
  <si>
    <t>Soome keele õppeks</t>
  </si>
  <si>
    <t>35009</t>
  </si>
  <si>
    <t>mitteresidentidelt</t>
  </si>
  <si>
    <t>48</t>
  </si>
  <si>
    <t>Viljandi Kesklinna Kool</t>
  </si>
  <si>
    <t>3 kooli moeshow auhinnafond toetuse arvelt</t>
  </si>
  <si>
    <t>Toetus  3 kooli moeshow auhinnafondi toetuseks</t>
  </si>
  <si>
    <t>35008</t>
  </si>
  <si>
    <t>Ukraina laste lõiminguks  eraldatud toetuse arvelt</t>
  </si>
  <si>
    <t>Täiendav toetus ukraina laste hariduseks 03.05.2023 KK</t>
  </si>
  <si>
    <t>Täiendav toetus ukraina laste hariduseks  03.05.2023 KK</t>
  </si>
  <si>
    <t>Eesti keele õppeks teise keelena HTM-lt</t>
  </si>
  <si>
    <t>Eesti keele õppeks teise keelena  HTM-lt</t>
  </si>
  <si>
    <t>350000</t>
  </si>
  <si>
    <t>KIK õuesõppe klassi rajamiseks Jakobsoni 47a kinnistule</t>
  </si>
  <si>
    <t>TU23K</t>
  </si>
  <si>
    <t>KIK investeeringuteks</t>
  </si>
  <si>
    <t>NGTS projekt (pr548)</t>
  </si>
  <si>
    <t>KU66N</t>
  </si>
  <si>
    <t>Noortegarantii tugisüsteem</t>
  </si>
  <si>
    <t>Toetusfondi eraldis suurem</t>
  </si>
  <si>
    <t>35201</t>
  </si>
  <si>
    <t>Toetusfond lõige 2</t>
  </si>
  <si>
    <t>TU20G</t>
  </si>
  <si>
    <t>Toetusfondi eraldis muuks perekonna ja laste kaitseks</t>
  </si>
  <si>
    <t>TU213</t>
  </si>
  <si>
    <t>Sotsiaalministeeriumilt</t>
  </si>
  <si>
    <t>Kultuurkapitalilt projektideks</t>
  </si>
  <si>
    <t>28</t>
  </si>
  <si>
    <t>Viljandi Muusikakool</t>
  </si>
  <si>
    <t>350002</t>
  </si>
  <si>
    <t>valitsussektorisse kuuluvatelt avalik-õiguslikelt</t>
  </si>
  <si>
    <t>Kultuuriministeeriumilt projektideks</t>
  </si>
  <si>
    <t>Riigieelarveline toetus instrumentide soetamiseks</t>
  </si>
  <si>
    <t>Täiendav toetus ukraina laste hariduseks ja lastehoiuks 03.05.2023 KK</t>
  </si>
  <si>
    <t>16</t>
  </si>
  <si>
    <t>Viljandi Kesklinna Lasteaed</t>
  </si>
  <si>
    <t>Eesti keele kui teise keele õppe toetus HTM-lt</t>
  </si>
  <si>
    <t>Ukraina laste toitlustamiseks haridus- ja kultuuriametilt  KU55U-lt</t>
  </si>
  <si>
    <t>5521</t>
  </si>
  <si>
    <t>TOIDUAINED JA TOITLUSTUSTEENUSED</t>
  </si>
  <si>
    <t>09601</t>
  </si>
  <si>
    <t>Koolitoit</t>
  </si>
  <si>
    <t>Sotsiaalministeeriumilt piiparite soetamiseks</t>
  </si>
  <si>
    <t>Sotsiaalministeeriumilt  energiahindade kompenseerimiseks</t>
  </si>
  <si>
    <t>Toetus hingehoidja teenuse kasutamiseks</t>
  </si>
  <si>
    <t>Hooldusreformi rahade ümbertõstmine õigele reale</t>
  </si>
  <si>
    <t>TU20L</t>
  </si>
  <si>
    <t>Toetusfondi eraldis pikaajalise hoolduse korraldamiseks</t>
  </si>
  <si>
    <t>10201</t>
  </si>
  <si>
    <t>Muu eakate sotsiaalne kaitse</t>
  </si>
  <si>
    <t>TU20E</t>
  </si>
  <si>
    <t>Toetusfondi eraldis asendus- ja järelhooldusteenuseks</t>
  </si>
  <si>
    <t>Hooldusreformi rahade ümbertõstmine õigele reale ehk KU651-le.</t>
  </si>
  <si>
    <t>KU66J</t>
  </si>
  <si>
    <t>Järelhooldusteenus</t>
  </si>
  <si>
    <t>Hooldamine, taastusravi (hooldusreformi kulud arvetega tasumine)</t>
  </si>
  <si>
    <t>Toetusfondi eraldis väiksem</t>
  </si>
  <si>
    <t>10400</t>
  </si>
  <si>
    <t>Asendus- ja järelhooldus (2018 muudatus)</t>
  </si>
  <si>
    <t xml:space="preserve">Toetusfondi eraldis väiksem </t>
  </si>
  <si>
    <t>KU66H</t>
  </si>
  <si>
    <t>Asendushooldusteenus</t>
  </si>
  <si>
    <t>KULKAlt projektideks</t>
  </si>
  <si>
    <t>Sotsiaalministeeriumilt energiakulude katteks</t>
  </si>
  <si>
    <t>551190</t>
  </si>
  <si>
    <t>Muud majandamiskulud</t>
  </si>
  <si>
    <t>9660</t>
  </si>
  <si>
    <t>KVHA  Lastekodu 6 Viiratsi</t>
  </si>
  <si>
    <t>Kulud nimeliste pinkide valmistamiseks</t>
  </si>
  <si>
    <t>KU338</t>
  </si>
  <si>
    <t>Linnakujundus Väikevormid</t>
  </si>
  <si>
    <t>L1200</t>
  </si>
  <si>
    <t>Peaarhitekt</t>
  </si>
  <si>
    <t>06605</t>
  </si>
  <si>
    <t>Muud elamu- ja kommunaalmajanduse tegevus</t>
  </si>
  <si>
    <t>Tulud nimeliste pinkide valmistamiseks</t>
  </si>
  <si>
    <t>Riigieelarveline toetus Kultuuriministeeriumilt</t>
  </si>
  <si>
    <t>TU209</t>
  </si>
  <si>
    <t>Kultuuriministeeriumilt</t>
  </si>
  <si>
    <t>9604</t>
  </si>
  <si>
    <t>KVHA  Jakobsoni 47C  Huvikool</t>
  </si>
  <si>
    <t>KU78R</t>
  </si>
  <si>
    <t>Huvikooli hoone remont</t>
  </si>
  <si>
    <t>TU20F</t>
  </si>
  <si>
    <t>Toetusfondi eraldis toimetulekutoetuseks</t>
  </si>
  <si>
    <t>Toetusfondi eraldis energiakulude katmiseks</t>
  </si>
  <si>
    <t>55122</t>
  </si>
  <si>
    <t>Kulud elektrile</t>
  </si>
  <si>
    <t>KU308</t>
  </si>
  <si>
    <t>Tänavavalgustuse elekter</t>
  </si>
  <si>
    <t>Avalike joogiveevõtu punktide rajamine linnaruumi, KIK projekt</t>
  </si>
  <si>
    <t>TU232</t>
  </si>
  <si>
    <t>KIK projektid</t>
  </si>
  <si>
    <t>TU20T</t>
  </si>
  <si>
    <t>Toetusfondi eraldis teede ja tänavate hoolduseks</t>
  </si>
  <si>
    <t>TU20H</t>
  </si>
  <si>
    <t>Toetusfondi eraldis rahvastikuregistri toiminguteks</t>
  </si>
  <si>
    <t>Valimiste kuludeks</t>
  </si>
  <si>
    <t>551180</t>
  </si>
  <si>
    <t>Üüri- ja rendimaksed</t>
  </si>
  <si>
    <t>KU110</t>
  </si>
  <si>
    <t>Valimiste ruumide kulu</t>
  </si>
  <si>
    <t>Valimiste kulude eraldis oli suurem</t>
  </si>
  <si>
    <t>TU20R</t>
  </si>
  <si>
    <t>Riigikogu kantselei</t>
  </si>
  <si>
    <t>55255</t>
  </si>
  <si>
    <t>Huvihariduse teenus</t>
  </si>
  <si>
    <t>KU42R</t>
  </si>
  <si>
    <t>Riigi poolt toetatav huvitegevus</t>
  </si>
  <si>
    <t>TU20B</t>
  </si>
  <si>
    <t>Toetusfondi eraldis huviharidusele</t>
  </si>
  <si>
    <t>Ukraina laste õpetamise kulud haridus- ja kultuuriametilt KU55U</t>
  </si>
  <si>
    <t>Ukraina laste õpetamise kulud   haridus- ja kultuuriametilt KU55U</t>
  </si>
  <si>
    <t>Erasmus+ NOIA</t>
  </si>
  <si>
    <t>550302</t>
  </si>
  <si>
    <t>Välismaised lähetused</t>
  </si>
  <si>
    <t>55</t>
  </si>
  <si>
    <t>SAKALA KESKUS - Kondase Keskus</t>
  </si>
  <si>
    <t>08203</t>
  </si>
  <si>
    <t>Muuseumid</t>
  </si>
  <si>
    <t>350099</t>
  </si>
  <si>
    <t>muudelt mitteresidentidelt</t>
  </si>
  <si>
    <t>UA lõimingu projekti vahenditest eraldada Paalalinna Koolile tegevustest 150 eurot vastavalt taotlusele (jätkuprojekt)</t>
  </si>
  <si>
    <t>UA lõimingu projekti vahenditest eraldada Kesklinna Koolile tegevusteks 964 eurot vastavalt taotlusele</t>
  </si>
  <si>
    <t xml:space="preserve">UA lõimingu projekti vahenditest eraldada Paalalinna Koolile tegevustest 1147 eurot vastavalt taotlusele (jätkuprojekt) </t>
  </si>
  <si>
    <t>UA lõimingu projekti raames tegevuste korraldamise kulude katteks Viljandi Linnaraamatukogu poolt, eraldada 3299 eurot</t>
  </si>
  <si>
    <t>UA lõimingu projekti vahenditest  eraldada Paalalinna Koolile tegevustest 1826 eurot  vastavalt taotlusele</t>
  </si>
  <si>
    <t>Täiendav toetus ukraina laste hariduseks  03.05.2023 KK (KLK 3036 eur, Paalalinna Kool 12144 eur)</t>
  </si>
  <si>
    <t>TU206</t>
  </si>
  <si>
    <t>Haridusministeeriumilt tegevuskuludeks</t>
  </si>
  <si>
    <t>UA  õpilaste nõustamine tugikeskuse töötajate poolt, eraldada vahendid Viljandi Päevakeskuse laste-ja perede osakonnale 750 eurot tööjõukulude katteks</t>
  </si>
  <si>
    <t>UA laste sf toetus, koolitoidu kompenseerimine koolidele, tabel lisatud asutuste  kaupa kulud</t>
  </si>
  <si>
    <t>2022. aastal kasutamata ukraina laste hariduskulud</t>
  </si>
  <si>
    <t>Karlssoni lasteaiale UA lastele õppevahendite soetamise kulude katteks</t>
  </si>
  <si>
    <t>Täiendav toetus ukraina laste hariduseks ja lastehoiuks 03.05.2023 KK  (eraldis 16740 eur, lasteaedade eelarvetesse 4650 eur, ülejäänud KU55U)</t>
  </si>
  <si>
    <t>Lasteaedadele eesti keele õppeks teise keelena (Krõllipesa 2700 eur, Karlsson  810 eur, Kesklinna LKa 2160 eur ja Männimäe 1080 eur)</t>
  </si>
  <si>
    <t>Krõllipesale UA laste hariduskuludeks</t>
  </si>
  <si>
    <t>2022. aastal kasutamata raha ukraina laste hariduskuludeks</t>
  </si>
  <si>
    <t>UA lastele lastehoidudes SF rahade eraldamine kulude katteks jaanuar-mai KU55U realt 15604</t>
  </si>
  <si>
    <t>KULKA toetus järvejooksuks</t>
  </si>
  <si>
    <t>Kultuuriministeeriumi toetus järveäärse sporditaristu rajamiseks</t>
  </si>
  <si>
    <t>KU33J</t>
  </si>
  <si>
    <t>Järveäärne tervisesporditaristu</t>
  </si>
  <si>
    <t>Ukraina laste toitlustamiseks haridus-ja kultuuriametilt KU55U</t>
  </si>
  <si>
    <t>Ukraina laste toitlustamiseks haridus- ja kultuuriametilt KU55U</t>
  </si>
  <si>
    <t>Palgatoetus Töötuskassalt</t>
  </si>
  <si>
    <t>Toetus projektile "Viljandi linna vaimse tervise toetus"</t>
  </si>
  <si>
    <t>UA õpilaste nõustamine tugikeskuse töötajate poolt, eraldada vahendid Viljandi Päevakeskuse laste-ja perede osakonnale 750 eurot tööjõukulude katteks</t>
  </si>
  <si>
    <t>50647</t>
  </si>
  <si>
    <t>Tugispetsialisti töötuskindlustus toetusfondist</t>
  </si>
  <si>
    <t>50637</t>
  </si>
  <si>
    <t>Tugispetsialisti sotsmaks toetusfondist</t>
  </si>
  <si>
    <t>50027</t>
  </si>
  <si>
    <t>Tugispetsialisti töötasu</t>
  </si>
  <si>
    <t>Kulkalt J. Rieti näituseks</t>
  </si>
  <si>
    <t>54</t>
  </si>
  <si>
    <t>SAKALA KESKUS - Kultuuritöö</t>
  </si>
  <si>
    <t>08202</t>
  </si>
  <si>
    <t>Rahvakultuur</t>
  </si>
  <si>
    <t>Kulkalt  J. Rieti näituseks</t>
  </si>
  <si>
    <t>Erasmus+ õpirände toetus</t>
  </si>
  <si>
    <t>KIK projekt Mõned suured loomariigist</t>
  </si>
  <si>
    <t>350003</t>
  </si>
  <si>
    <t>valitsussektorisse kuuluvatelt sihtasutustelt</t>
  </si>
  <si>
    <t>UA lõimingu projekti vahenditest eraldada Paalalinna Koolile tegevusteks 150 eurot tööjõukulusid vastavalt taotlusele (jätkuprojekt)</t>
  </si>
  <si>
    <t>UA lõimingu projekti vahenditest eraldada Paalalinna Koolile tegevusteks vastavalt jätkuprojekti taotlusele</t>
  </si>
  <si>
    <t>UA lõimingu projekti vahenditest eraldada Paalalinna Koolile tegevusteks 1826 eurot vastavalt taotlusele</t>
  </si>
  <si>
    <t>VOL-lt projektideks</t>
  </si>
  <si>
    <t>KULKA-lt projektideks</t>
  </si>
  <si>
    <t>Tegevustoetus Kultuuriministeeriumilt</t>
  </si>
  <si>
    <t>5523</t>
  </si>
  <si>
    <t>TEAVIKUTE JA KUNSTIESEMETE KULUD</t>
  </si>
  <si>
    <t>450001</t>
  </si>
  <si>
    <t>kohaliku omavalitsuse üksustele ja omavalitsusasut</t>
  </si>
  <si>
    <t>Vabadussamba kasutamata sihtraha jääk linnapea vastutusalasse, sest laekub sinna</t>
  </si>
  <si>
    <t>TU21I</t>
  </si>
  <si>
    <t>Rahandusministeeriumilt investeeringuteks</t>
  </si>
  <si>
    <t>Vabadussamba kasutamata sihtraha jäägi täpsustamine</t>
  </si>
  <si>
    <t>KU23V</t>
  </si>
  <si>
    <t>Viljandimaa Vabadussõjas langenute mälestussammas</t>
  </si>
  <si>
    <t>Projekt Lilleaasade rajamine linna parkidesse ja linna sissesõiduteede äärtesse</t>
  </si>
  <si>
    <t>Projekt  Lilleaasade rajamine linna parkidesse ja linna sissesõiduteede äärtesse</t>
  </si>
  <si>
    <t>Päästeameti projekti kulud on väiksemad, kuna toetus on väiksem</t>
  </si>
  <si>
    <t>Päästeameti projekt Kodud tuleohutuks eraldatud summa on väiksem kui esialgselt planeeritud.</t>
  </si>
  <si>
    <t>TU216</t>
  </si>
  <si>
    <t>Siseministeeriumilt</t>
  </si>
  <si>
    <t>Toetus  ukraina lastele õppevahendite ostmiseks KU55U</t>
  </si>
  <si>
    <t>Annetus Pildikompaniilt</t>
  </si>
  <si>
    <t>Kulud muudele õppevahenditele -annetuse arvelt</t>
  </si>
  <si>
    <t>Kodumaised lähetused</t>
  </si>
  <si>
    <t>550301</t>
  </si>
  <si>
    <t>KU62H</t>
  </si>
  <si>
    <t>HEV kompetentsikeskus</t>
  </si>
  <si>
    <t>Kulud suuremad, kuna 15% lisa palgakuludele</t>
  </si>
  <si>
    <t>Kululiigi täpsustamine</t>
  </si>
  <si>
    <t>5502</t>
  </si>
  <si>
    <t>UUURIMIS- JA ARENDUSTÖÖDE OSTUKULUD</t>
  </si>
  <si>
    <t>Tulud suuremad, kuna 15% lisa palgakuludele</t>
  </si>
  <si>
    <t>TU21H</t>
  </si>
  <si>
    <t>HEV kompetentsikeskusele</t>
  </si>
  <si>
    <t xml:space="preserve"> Erasmus+ projekt" Viljandi Jakobsoni Kooli õpetajate professionaalset arengut toetav õpiränne"</t>
  </si>
  <si>
    <t>Erasmus+ projekt "Viljandi Jakobsoni Kooli õpetajate professionaalset arengut toetav õpiränne"</t>
  </si>
  <si>
    <t>Kultuuriministeerium taotluse nr 5-1.9/3248-1 osaline tagasimakse</t>
  </si>
  <si>
    <t>Laulu- ja tantsupeoliikumises osalevate kollektiivide 3 juhendaja tööjõukulu (Lepingud 5-1.9/4937-1; 5-1.9/4940-1; 5-1.9/4938-1).</t>
  </si>
  <si>
    <t>Uussisserändajate keeleõppe toetus</t>
  </si>
  <si>
    <t>Kultuurkapitali toetus Kolme kooli kohtumisel osalemiseks. Leping M14-23/0029</t>
  </si>
  <si>
    <t>Laulu- ja tantsupeoliikumises osalevate kollektiivide  3 juhendaja tööjõukulu (Lepingud 5-1.9/4937-1; 5-1.9/4940-1; 5-1.9/4938-1).</t>
  </si>
  <si>
    <t>Kultuurkapitali toetused: Balletistuudio kontsert ja kooli spordivõistkonna osalemine kolme kooli kohtumisel.</t>
  </si>
  <si>
    <t>Kultuurkapitali toetus Balletistuudio kontserdi korraldamiseks. Leping M14-23/0005.</t>
  </si>
  <si>
    <t xml:space="preserve">Toetusfondi eraldis </t>
  </si>
  <si>
    <t>TU20K</t>
  </si>
  <si>
    <t>Toetusfondi eraldis kõrgenenud energiakuludega toimetulekuks</t>
  </si>
  <si>
    <t>2. LV 15.05.2023 nr 291 reservfondist lisaklassi avamiseks</t>
  </si>
  <si>
    <t>9622</t>
  </si>
  <si>
    <t>KVHA  Riia 91 Jakobsoni Kool</t>
  </si>
  <si>
    <t>Reservfond</t>
  </si>
  <si>
    <t xml:space="preserve">1. LV 13.02.2023 nr 107 Sakala Keskusele noortetoa lisakaamerad ja uus salvesti </t>
  </si>
  <si>
    <t>55115</t>
  </si>
  <si>
    <t>Kulud valvele</t>
  </si>
  <si>
    <t>56</t>
  </si>
  <si>
    <t>SAKALA KESKUS - Noorsootöö</t>
  </si>
  <si>
    <t>08107</t>
  </si>
  <si>
    <t>Noorsootöö ja noortekeskused</t>
  </si>
  <si>
    <t>9635</t>
  </si>
  <si>
    <t>KVHA  Hariduse 12a Lennukitehas</t>
  </si>
  <si>
    <t>2. LV 15.05.2023 nr 291 Jakobsoni Koolile lisaklassi avamiseks</t>
  </si>
  <si>
    <t>6080</t>
  </si>
  <si>
    <t>RRE</t>
  </si>
  <si>
    <t>Reservfondi eelarve</t>
  </si>
  <si>
    <t>L1230</t>
  </si>
  <si>
    <t>Viljandi Linnavalitsus reservfond</t>
  </si>
  <si>
    <t>01114</t>
  </si>
  <si>
    <t>Kohaliku omavalitsuse üksuse reservfond</t>
  </si>
  <si>
    <t xml:space="preserve">1. LV 13.02.2023 nr 107 Sakala Keskusele noortetoa  lisakaamerad ja uus salvesti </t>
  </si>
  <si>
    <t>Reservfondi RF (algjääk) tasakaalustamine</t>
  </si>
  <si>
    <t xml:space="preserve">2. LV 15.05.2023 nr 291 reservfondist lisaklassi avamiseks </t>
  </si>
  <si>
    <t>Summa kogusummast Summa</t>
  </si>
  <si>
    <t>Põhitegevuse tulud Kokku</t>
  </si>
  <si>
    <t>Põhitegevuse kulud Kokku</t>
  </si>
  <si>
    <t>Investeerimistegevuse tulud Kokku</t>
  </si>
  <si>
    <t>Investeerimistegevuse kulud Kokku</t>
  </si>
  <si>
    <t xml:space="preserve"> </t>
  </si>
  <si>
    <t>Kirje nimetus</t>
  </si>
  <si>
    <t>2021 täitmine</t>
  </si>
  <si>
    <t>2022 II lisaeelarve</t>
  </si>
  <si>
    <t>2022 eeldatav täitmine OV-ga</t>
  </si>
  <si>
    <t>2023 eelarve I lugemine</t>
  </si>
  <si>
    <t xml:space="preserve">sh mitte-sihtraha </t>
  </si>
  <si>
    <t>sh sihtraha</t>
  </si>
  <si>
    <t>lisaks omavahelised tehingud</t>
  </si>
  <si>
    <t>2023 II lug mitte-sihtraha muudatused</t>
  </si>
  <si>
    <t>2023 II lug sihtraha muudatused</t>
  </si>
  <si>
    <t>2023 II lug omavaheliste tehingute muudatused</t>
  </si>
  <si>
    <t>2023 II lug muudatused kokku</t>
  </si>
  <si>
    <t>2023 II lug mittesihtraha kokku</t>
  </si>
  <si>
    <t>2023 II lug sihtraha kokku</t>
  </si>
  <si>
    <t>lisaks 2023 II lug oma-vahelised kokku</t>
  </si>
  <si>
    <t>2023 vs 2022</t>
  </si>
  <si>
    <t>Maksutulud</t>
  </si>
  <si>
    <t>Tulud kaupade ja teenuste müügist</t>
  </si>
  <si>
    <t>3500, 352</t>
  </si>
  <si>
    <t>Saadavad toetused tegevuskuludeks</t>
  </si>
  <si>
    <t>3825, 388</t>
  </si>
  <si>
    <t xml:space="preserve">Muud tegevustulud </t>
  </si>
  <si>
    <t>sh  antavad toetused</t>
  </si>
  <si>
    <t>sh  muud tegevuskulud</t>
  </si>
  <si>
    <t>01-02</t>
  </si>
  <si>
    <t>Valitsemine</t>
  </si>
  <si>
    <t>40,41,4500,452</t>
  </si>
  <si>
    <t>Antavad toetused tegevuskuludeks</t>
  </si>
  <si>
    <t>50,55,60</t>
  </si>
  <si>
    <t>Muud tegevuskulud</t>
  </si>
  <si>
    <t>03-06</t>
  </si>
  <si>
    <t>Majandusvaldkond</t>
  </si>
  <si>
    <t>07-10</t>
  </si>
  <si>
    <t>Kultuuri-, haridus- ja sotsiaalvaldkond</t>
  </si>
  <si>
    <t>PÕHITEGEVUSE TULEM</t>
  </si>
  <si>
    <t> INVESTEERIMISTEGEVUS KOKKU</t>
  </si>
  <si>
    <t>Põhivara müük</t>
  </si>
  <si>
    <t xml:space="preserve">Põhivara soetus </t>
  </si>
  <si>
    <t>Põhivara soetuseks saadav sihtfinantseerimine</t>
  </si>
  <si>
    <t>Põhivara soetuseks antav sihtfinantseerimine</t>
  </si>
  <si>
    <t>Osaluste soetamine</t>
  </si>
  <si>
    <t>Osaluste müük</t>
  </si>
  <si>
    <t>Finantskulud</t>
  </si>
  <si>
    <t>EELARVE TULEM</t>
  </si>
  <si>
    <t>FINANTSEERIMISTEGEVUS</t>
  </si>
  <si>
    <t>Kohustuste võtmine</t>
  </si>
  <si>
    <t>Kohustuste tasumine</t>
  </si>
  <si>
    <t>Likviidsete varade muutus</t>
  </si>
  <si>
    <t>Nõuete ja kohustuste saldo muutus</t>
  </si>
  <si>
    <t xml:space="preserve">Eelarve tulude maht kokku </t>
  </si>
  <si>
    <t>Eelarve kulude maht kokku</t>
  </si>
  <si>
    <t>Mittesihtraha muudatused</t>
  </si>
  <si>
    <t>Sihtraha muudatused</t>
  </si>
  <si>
    <t>2023 muudetud eelarve kokku</t>
  </si>
  <si>
    <t>2023 I lisaeelarve muudatused kokku</t>
  </si>
  <si>
    <t>2023 algne eelarve</t>
  </si>
  <si>
    <t>Kokku</t>
  </si>
  <si>
    <t>30 - maksutulud</t>
  </si>
  <si>
    <t>30 - maksutulud Kokku</t>
  </si>
  <si>
    <t>15 - põhivara soetamine</t>
  </si>
  <si>
    <t>32 - tulud kaupade ja teenuste müügist</t>
  </si>
  <si>
    <t>35 - saadud toetused</t>
  </si>
  <si>
    <t>38 - muud tulud</t>
  </si>
  <si>
    <t>41 - toetused füüs. isikutele</t>
  </si>
  <si>
    <t>45 - toetused jur. isikutele</t>
  </si>
  <si>
    <t>50 - tööjõukulud</t>
  </si>
  <si>
    <t>55 - majandamiskulud</t>
  </si>
  <si>
    <t>60 - muud tegevuskulud</t>
  </si>
  <si>
    <t>65 - finantstulud ja -kulud</t>
  </si>
  <si>
    <t>32 - tulud kaupade ja teenuste müügist Kokku</t>
  </si>
  <si>
    <t>38 - muud tulud Kokku</t>
  </si>
  <si>
    <t>35 - saadud toetused Kokku</t>
  </si>
  <si>
    <t>55 - majandamiskulud Kokku</t>
  </si>
  <si>
    <t>50 - tööjõukulud Kokku</t>
  </si>
  <si>
    <t>41 - toetused füüs. isikutele Kokku</t>
  </si>
  <si>
    <t>45 - toetused jur. isikutele Kokku</t>
  </si>
  <si>
    <t>60 - muud tegevuskulud Kokku</t>
  </si>
  <si>
    <t>65 - finantstulud ja -kulud Kokku</t>
  </si>
  <si>
    <t>15 - põhivara soetamine Kokku</t>
  </si>
  <si>
    <t>Viljandi linna 2023. aasta I lisaeelarve muudatused</t>
  </si>
  <si>
    <t>01 Üldised valitsussektori teenused</t>
  </si>
  <si>
    <t>KU14M Sõidukite intressikulud - hallatavates asutustes</t>
  </si>
  <si>
    <t>KU14M Sõidukite intressikulud - linnavalitsuses</t>
  </si>
  <si>
    <t>KU14S Intressikulud laenudelt</t>
  </si>
  <si>
    <t>04 Majandus</t>
  </si>
  <si>
    <t>KU165 Reinu tee kergliiklustee</t>
  </si>
  <si>
    <t>KU174 Tänavate rekonstrueerimine</t>
  </si>
  <si>
    <t>KU17J Valuoja pst - C.R.Jakobsoni ringristmiku projekteerimine</t>
  </si>
  <si>
    <t>KU17K Riia mnt kergliiklustee projekteerimine (Järveotsa-Ringtee)</t>
  </si>
  <si>
    <t>KU19T Kõnniteede rekonstrueerimine</t>
  </si>
  <si>
    <t>KU206 Lossivaremete ja teiste mälestiste konserveerimine</t>
  </si>
  <si>
    <t>KU225 Planeeringute koostamine</t>
  </si>
  <si>
    <t>KU233 Investeeringute reserv</t>
  </si>
  <si>
    <t>KU23K Järveotsa arendusala tänavad ja tehnovõrgud</t>
  </si>
  <si>
    <t>KU23V Viljandimaa Vabadussõjas langenute mälestussammas</t>
  </si>
  <si>
    <t>KU790 Kaasava eelarve menetluse tulemusel rajatav objekt</t>
  </si>
  <si>
    <t>KU902 Roo tänava parklat ümbritseva taristu projekteerimine</t>
  </si>
  <si>
    <t>05 Keskkonnakaitse</t>
  </si>
  <si>
    <t>FT045 Aktsiate ost</t>
  </si>
  <si>
    <t>KU09T Linnahooldusele hooldustehnika ostmine</t>
  </si>
  <si>
    <t>KU26A Harrastuskalapüüki toetava taristu uuendamine Viljandi järvel</t>
  </si>
  <si>
    <t>06 Elamu- ja kommunaalmajandus</t>
  </si>
  <si>
    <t>KU292 Korteriühistute toetamine - Õue ja haljasalad korda</t>
  </si>
  <si>
    <t>KU307 Tänavavalgustuse rekonstrueerimine</t>
  </si>
  <si>
    <t>08 Vaba aeg, kultuur, religioon</t>
  </si>
  <si>
    <t>KU243 Projekteerimine arhitektuuriametis</t>
  </si>
  <si>
    <t>KU24R Ranna pst 1 olmehoone rekonstrueerimine CO2</t>
  </si>
  <si>
    <t>KU33A Männimäe skatepark</t>
  </si>
  <si>
    <t>KU33J Järveäärne tervisesporditaristu</t>
  </si>
  <si>
    <t>KU447 Linnaraamatukogu remont</t>
  </si>
  <si>
    <t>09 Haridus</t>
  </si>
  <si>
    <t>KU541 Kaare Kooli remont</t>
  </si>
  <si>
    <t>KU784 Viljandi Lasteaed Karlsson hoone projekteerimine ja ehitus</t>
  </si>
  <si>
    <t>KU78E Viljandi Kesklinna Lasteaed õppehoonete sisetööd</t>
  </si>
  <si>
    <t>KU78F Viljandi Lasteaed Männimäe õppehoone sisetööd</t>
  </si>
  <si>
    <t>KU78H Huvikooli hoone katuse ja avatäidete renoveerimine</t>
  </si>
  <si>
    <t>KU78R Huvikooli hoone remont</t>
  </si>
  <si>
    <t>KU808 Huvikooli Jakobsoni 47a õuesõppeklassi rajamine</t>
  </si>
  <si>
    <t>10 Sotsiaalne kaitse</t>
  </si>
  <si>
    <t>KU09R Hoolekandekeskuse lifti rekonstrueerimine</t>
  </si>
  <si>
    <t xml:space="preserve">Viljandi Lasteaed Karlsson hoone projekteerimine ja ehitus - Kahe lisarühma tegemine </t>
  </si>
  <si>
    <t xml:space="preserve">Viljandi Lasteaed Karlsson hoone projekteerimine ja ehitus - Kahe lisarühma tekitamine </t>
  </si>
  <si>
    <t>Järveotsa arendusala tänavad ja tehnovõrgud - Toetus Viljandi Veevärgile Tuule tänav</t>
  </si>
  <si>
    <t>Järveotsa arendusala tänavad ja tehnovõrgud - Viljandi Veevärgile sihtfinantseeringu andmine</t>
  </si>
  <si>
    <t>Reservfondi eraldised kuni 09.06.2023</t>
  </si>
  <si>
    <r>
      <t> </t>
    </r>
    <r>
      <rPr>
        <b/>
        <sz val="9"/>
        <color rgb="FF000000"/>
        <rFont val="Calibri"/>
        <family val="2"/>
        <charset val="186"/>
        <scheme val="minor"/>
      </rPr>
      <t>PÕHITEGEVUSE TULUD KOKKU</t>
    </r>
  </si>
  <si>
    <r>
      <t> </t>
    </r>
    <r>
      <rPr>
        <b/>
        <sz val="9"/>
        <color rgb="FF000000"/>
        <rFont val="Calibri"/>
        <family val="2"/>
        <charset val="186"/>
        <scheme val="minor"/>
      </rPr>
      <t>PÕHITEGEVUSE KULUD KOKKU</t>
    </r>
  </si>
  <si>
    <t>Tegevuse valdkond, investeeringuobjekt - koos lisaeelarve muudatustega</t>
  </si>
  <si>
    <t>I lisaEA kokku</t>
  </si>
  <si>
    <t>2023 muudetud eelarve</t>
  </si>
  <si>
    <t>sh 2023 mittesihtraha eelarve</t>
  </si>
  <si>
    <t>sh 2023 sihtraha eelarve</t>
  </si>
  <si>
    <t>Investeerimistegevuse kulud kokku</t>
  </si>
  <si>
    <r>
      <t>Linnavolikogu poolt kinnitatavas struktuuris eelarvetabel</t>
    </r>
    <r>
      <rPr>
        <sz val="9"/>
        <color rgb="FF000000"/>
        <rFont val="Calibri"/>
        <family val="2"/>
        <charset val="186"/>
        <scheme val="minor"/>
      </rPr>
      <t>, eurodes:</t>
    </r>
  </si>
  <si>
    <t>I lisaEA mittesihtraha muudatused</t>
  </si>
  <si>
    <t>I lisaEA sihtraha muudatused</t>
  </si>
  <si>
    <t>Viljandi linna 2023. aasta I lisaeelarve investeerimistegevuse muudatused</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</si>
</sst>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86"/>
      <scheme val="minor"/>
    </font>
    <font>
      <sz val="11"/>
      <name val="Arial"/>
      <family val="1"/>
    </font>
    <font>
      <sz val="11"/>
      <name val="Arial"/>
      <family val="1"/>
      <charset val="1"/>
    </font>
    <font>
      <sz val="10"/>
      <color rgb="FF000000"/>
      <name val="Calibri"/>
      <family val="2"/>
      <charset val="186"/>
      <scheme val="minor"/>
    </font>
    <font>
      <sz val="11"/>
      <name val="Calibri"/>
      <family val="2"/>
      <charset val="186"/>
      <scheme val="minor"/>
    </font>
    <font>
      <sz val="11"/>
      <color rgb="FF0000FF"/>
      <name val="Calibri"/>
      <family val="2"/>
      <charset val="186"/>
      <scheme val="minor"/>
    </font>
    <font>
      <i/>
      <sz val="11"/>
      <color theme="1"/>
      <name val="Calibri"/>
      <family val="2"/>
      <charset val="186"/>
      <scheme val="minor"/>
    </font>
    <font>
      <i/>
      <sz val="11"/>
      <color theme="5" tint="-0.249977111117893"/>
      <name val="Calibri"/>
      <family val="2"/>
      <charset val="186"/>
      <scheme val="minor"/>
    </font>
    <font>
      <sz val="11"/>
      <color theme="5" tint="-0.249977111117893"/>
      <name val="Calibri"/>
      <family val="2"/>
      <charset val="186"/>
      <scheme val="minor"/>
    </font>
    <font>
      <sz val="9"/>
      <color rgb="FF000000"/>
      <name val="Calibri"/>
      <family val="2"/>
      <charset val="186"/>
      <scheme val="minor"/>
    </font>
    <font>
      <b/>
      <sz val="9"/>
      <color rgb="FF000000"/>
      <name val="Calibri"/>
      <family val="2"/>
      <charset val="186"/>
      <scheme val="minor"/>
    </font>
    <font>
      <b/>
      <sz val="9"/>
      <color rgb="FF0000FF"/>
      <name val="Calibri"/>
      <family val="2"/>
      <charset val="186"/>
      <scheme val="minor"/>
    </font>
    <font>
      <b/>
      <sz val="9"/>
      <color theme="9" tint="-0.249977111117893"/>
      <name val="Calibri"/>
      <family val="2"/>
      <charset val="186"/>
      <scheme val="minor"/>
    </font>
    <font>
      <b/>
      <sz val="9"/>
      <color theme="5" tint="-0.249977111117893"/>
      <name val="Calibri"/>
      <family val="2"/>
      <charset val="186"/>
      <scheme val="minor"/>
    </font>
    <font>
      <b/>
      <sz val="9"/>
      <name val="Calibri"/>
      <family val="2"/>
      <charset val="186"/>
      <scheme val="minor"/>
    </font>
    <font>
      <b/>
      <sz val="9"/>
      <color theme="1"/>
      <name val="Calibri"/>
      <family val="2"/>
      <charset val="186"/>
      <scheme val="minor"/>
    </font>
    <font>
      <sz val="9"/>
      <color rgb="FF0000FF"/>
      <name val="Calibri"/>
      <family val="2"/>
      <charset val="186"/>
      <scheme val="minor"/>
    </font>
    <font>
      <sz val="9"/>
      <color theme="9" tint="-0.249977111117893"/>
      <name val="Calibri"/>
      <family val="2"/>
      <charset val="186"/>
      <scheme val="minor"/>
    </font>
    <font>
      <sz val="9"/>
      <color theme="5" tint="-0.249977111117893"/>
      <name val="Calibri"/>
      <family val="2"/>
      <charset val="186"/>
      <scheme val="minor"/>
    </font>
    <font>
      <sz val="9"/>
      <name val="Calibri"/>
      <family val="2"/>
      <charset val="186"/>
      <scheme val="minor"/>
    </font>
    <font>
      <sz val="9"/>
      <color theme="1"/>
      <name val="Calibri"/>
      <family val="2"/>
      <charset val="186"/>
      <scheme val="minor"/>
    </font>
    <font>
      <b/>
      <i/>
      <sz val="9"/>
      <name val="Calibri"/>
      <family val="2"/>
      <charset val="186"/>
      <scheme val="minor"/>
    </font>
    <font>
      <i/>
      <sz val="9"/>
      <name val="Calibri"/>
      <family val="2"/>
      <charset val="186"/>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3" tint="0.79998168889431442"/>
      </left>
      <right/>
      <top/>
      <bottom style="thin">
        <color theme="3" tint="0.79998168889431442"/>
      </bottom>
      <diagonal/>
    </border>
    <border>
      <left/>
      <right/>
      <top/>
      <bottom style="thin">
        <color theme="3" tint="0.79998168889431442"/>
      </bottom>
      <diagonal/>
    </border>
    <border>
      <left/>
      <right style="thin">
        <color theme="3" tint="0.79998168889431442"/>
      </right>
      <top/>
      <bottom style="thin">
        <color theme="3" tint="0.79998168889431442"/>
      </bottom>
      <diagonal/>
    </border>
    <border>
      <left/>
      <right/>
      <top style="thin">
        <color theme="3" tint="0.79998168889431442"/>
      </top>
      <bottom/>
      <diagonal/>
    </border>
    <border>
      <left/>
      <right style="thin">
        <color theme="2" tint="-0.249977111117893"/>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1" fillId="0" borderId="0"/>
    <xf numFmtId="0" fontId="2" fillId="0" borderId="0"/>
  </cellStyleXfs>
  <cellXfs count="108">
    <xf numFmtId="0" fontId="0" fillId="0" borderId="0" xfId="0"/>
    <xf numFmtId="0" fontId="4" fillId="0" borderId="0" xfId="1" applyFont="1"/>
    <xf numFmtId="0" fontId="5" fillId="0" borderId="0" xfId="1" applyFont="1"/>
    <xf numFmtId="0" fontId="6" fillId="0" borderId="0" xfId="1" applyFont="1"/>
    <xf numFmtId="0" fontId="7" fillId="0" borderId="0" xfId="1" applyFont="1"/>
    <xf numFmtId="0" fontId="8" fillId="0" borderId="0" xfId="1" applyFont="1"/>
    <xf numFmtId="3" fontId="4" fillId="0" borderId="0" xfId="1" applyNumberFormat="1" applyFont="1"/>
    <xf numFmtId="0" fontId="4" fillId="0" borderId="2" xfId="1" applyFont="1" applyBorder="1"/>
    <xf numFmtId="0" fontId="4" fillId="0" borderId="3" xfId="1" applyFont="1" applyBorder="1"/>
    <xf numFmtId="0" fontId="5" fillId="0" borderId="3" xfId="1" applyFont="1" applyBorder="1"/>
    <xf numFmtId="0" fontId="6" fillId="0" borderId="3" xfId="1" applyFont="1" applyBorder="1"/>
    <xf numFmtId="0" fontId="7" fillId="0" borderId="3" xfId="1" applyFont="1" applyBorder="1"/>
    <xf numFmtId="0" fontId="8" fillId="0" borderId="3" xfId="1" applyFont="1" applyBorder="1"/>
    <xf numFmtId="3" fontId="4" fillId="0" borderId="3" xfId="1" applyNumberFormat="1" applyFont="1" applyBorder="1"/>
    <xf numFmtId="0" fontId="4" fillId="0" borderId="4" xfId="1" applyFont="1" applyBorder="1"/>
    <xf numFmtId="0" fontId="4" fillId="0" borderId="5" xfId="1" applyFont="1" applyBorder="1"/>
    <xf numFmtId="0" fontId="4" fillId="0" borderId="6" xfId="1" applyFont="1" applyBorder="1"/>
    <xf numFmtId="0" fontId="9" fillId="2" borderId="7" xfId="1" applyFont="1" applyFill="1" applyBorder="1" applyAlignment="1">
      <alignment vertical="center"/>
    </xf>
    <xf numFmtId="0" fontId="10" fillId="2" borderId="7" xfId="1" applyFont="1" applyFill="1" applyBorder="1" applyAlignment="1">
      <alignment vertical="center"/>
    </xf>
    <xf numFmtId="0" fontId="10" fillId="2" borderId="7" xfId="1" applyFont="1" applyFill="1" applyBorder="1" applyAlignment="1">
      <alignment horizontal="center" vertical="center"/>
    </xf>
    <xf numFmtId="0" fontId="10" fillId="2" borderId="7"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5" fillId="2" borderId="7" xfId="1" applyFont="1" applyFill="1" applyBorder="1" applyAlignment="1">
      <alignment horizontal="center" vertical="center" wrapText="1"/>
    </xf>
    <xf numFmtId="3" fontId="10" fillId="2" borderId="7" xfId="1" applyNumberFormat="1" applyFont="1" applyFill="1" applyBorder="1" applyAlignment="1">
      <alignment horizontal="right" vertical="center"/>
    </xf>
    <xf numFmtId="3" fontId="11" fillId="2" borderId="7" xfId="1" applyNumberFormat="1" applyFont="1" applyFill="1" applyBorder="1" applyAlignment="1">
      <alignment horizontal="right" vertical="center"/>
    </xf>
    <xf numFmtId="3" fontId="12" fillId="2" borderId="7" xfId="1" applyNumberFormat="1" applyFont="1" applyFill="1" applyBorder="1" applyAlignment="1">
      <alignment horizontal="right" vertical="center"/>
    </xf>
    <xf numFmtId="3" fontId="13" fillId="2" borderId="7" xfId="1" applyNumberFormat="1" applyFont="1" applyFill="1" applyBorder="1" applyAlignment="1">
      <alignment horizontal="right" vertical="center"/>
    </xf>
    <xf numFmtId="3" fontId="14" fillId="2" borderId="7" xfId="1" applyNumberFormat="1" applyFont="1" applyFill="1" applyBorder="1" applyAlignment="1">
      <alignment horizontal="right" vertical="center"/>
    </xf>
    <xf numFmtId="9" fontId="10" fillId="2" borderId="7" xfId="2" applyFont="1" applyFill="1" applyBorder="1" applyAlignment="1">
      <alignment horizontal="right" vertical="center"/>
    </xf>
    <xf numFmtId="0" fontId="9" fillId="0" borderId="7" xfId="1" applyFont="1" applyBorder="1" applyAlignment="1">
      <alignment horizontal="right" vertical="center"/>
    </xf>
    <xf numFmtId="0" fontId="9" fillId="0" borderId="7" xfId="1" applyFont="1" applyBorder="1" applyAlignment="1">
      <alignment vertical="center"/>
    </xf>
    <xf numFmtId="3" fontId="9" fillId="0" borderId="7" xfId="1" applyNumberFormat="1" applyFont="1" applyBorder="1" applyAlignment="1">
      <alignment horizontal="right" vertical="center"/>
    </xf>
    <xf numFmtId="3" fontId="16" fillId="0" borderId="7" xfId="1" applyNumberFormat="1" applyFont="1" applyBorder="1" applyAlignment="1">
      <alignment horizontal="right" vertical="center"/>
    </xf>
    <xf numFmtId="3" fontId="17" fillId="0" borderId="7" xfId="1" applyNumberFormat="1" applyFont="1" applyBorder="1" applyAlignment="1">
      <alignment horizontal="right" vertical="center"/>
    </xf>
    <xf numFmtId="3" fontId="18" fillId="0" borderId="7" xfId="1" applyNumberFormat="1" applyFont="1" applyBorder="1" applyAlignment="1">
      <alignment horizontal="right" vertical="center"/>
    </xf>
    <xf numFmtId="3" fontId="19" fillId="0" borderId="7" xfId="1" applyNumberFormat="1" applyFont="1" applyBorder="1" applyAlignment="1">
      <alignment horizontal="right" vertical="center"/>
    </xf>
    <xf numFmtId="9" fontId="9" fillId="0" borderId="7" xfId="2" applyFont="1" applyBorder="1" applyAlignment="1">
      <alignment horizontal="right" vertical="center"/>
    </xf>
    <xf numFmtId="0" fontId="16" fillId="0" borderId="7" xfId="1" applyFont="1" applyBorder="1" applyAlignment="1">
      <alignment horizontal="right" vertical="center"/>
    </xf>
    <xf numFmtId="0" fontId="17" fillId="0" borderId="7" xfId="1" applyFont="1" applyBorder="1" applyAlignment="1">
      <alignment horizontal="right" vertical="center"/>
    </xf>
    <xf numFmtId="0" fontId="18" fillId="0" borderId="7" xfId="1" applyFont="1" applyBorder="1" applyAlignment="1">
      <alignment horizontal="right" vertical="center"/>
    </xf>
    <xf numFmtId="0" fontId="19" fillId="0" borderId="7" xfId="1" applyFont="1" applyBorder="1" applyAlignment="1">
      <alignment horizontal="right" vertical="center"/>
    </xf>
    <xf numFmtId="0" fontId="10" fillId="0" borderId="7" xfId="1" applyFont="1" applyBorder="1" applyAlignment="1">
      <alignment vertical="center"/>
    </xf>
    <xf numFmtId="3" fontId="10" fillId="0" borderId="7" xfId="1" applyNumberFormat="1" applyFont="1" applyBorder="1" applyAlignment="1">
      <alignment horizontal="right" vertical="center"/>
    </xf>
    <xf numFmtId="3" fontId="11" fillId="0" borderId="7" xfId="1" applyNumberFormat="1" applyFont="1" applyBorder="1" applyAlignment="1">
      <alignment horizontal="right" vertical="center"/>
    </xf>
    <xf numFmtId="3" fontId="12" fillId="0" borderId="7" xfId="1" applyNumberFormat="1" applyFont="1" applyBorder="1" applyAlignment="1">
      <alignment horizontal="right" vertical="center"/>
    </xf>
    <xf numFmtId="3" fontId="13" fillId="0" borderId="7" xfId="1" applyNumberFormat="1" applyFont="1" applyBorder="1" applyAlignment="1">
      <alignment horizontal="right" vertical="center"/>
    </xf>
    <xf numFmtId="3" fontId="14" fillId="0" borderId="7" xfId="1" applyNumberFormat="1" applyFont="1" applyBorder="1" applyAlignment="1">
      <alignment horizontal="right" vertical="center"/>
    </xf>
    <xf numFmtId="9" fontId="10" fillId="0" borderId="7" xfId="2" applyFont="1" applyBorder="1" applyAlignment="1">
      <alignment horizontal="right" vertical="center"/>
    </xf>
    <xf numFmtId="16" fontId="10" fillId="2" borderId="7" xfId="1" quotePrefix="1" applyNumberFormat="1" applyFont="1" applyFill="1" applyBorder="1" applyAlignment="1">
      <alignment horizontal="right" vertical="center"/>
    </xf>
    <xf numFmtId="3" fontId="10" fillId="2" borderId="7" xfId="1" applyNumberFormat="1" applyFont="1" applyFill="1" applyBorder="1" applyAlignment="1">
      <alignment vertical="center"/>
    </xf>
    <xf numFmtId="3" fontId="15" fillId="2" borderId="7" xfId="1" applyNumberFormat="1" applyFont="1" applyFill="1" applyBorder="1" applyAlignment="1">
      <alignment horizontal="right" vertical="center"/>
    </xf>
    <xf numFmtId="3" fontId="9" fillId="0" borderId="7" xfId="1" applyNumberFormat="1" applyFont="1" applyBorder="1" applyAlignment="1">
      <alignment vertical="center"/>
    </xf>
    <xf numFmtId="3" fontId="20" fillId="0" borderId="7" xfId="1" applyNumberFormat="1" applyFont="1" applyBorder="1" applyAlignment="1">
      <alignment vertical="center"/>
    </xf>
    <xf numFmtId="0" fontId="3" fillId="0" borderId="7" xfId="4" applyFont="1" applyBorder="1" applyAlignment="1">
      <alignment vertical="center"/>
    </xf>
    <xf numFmtId="0" fontId="10" fillId="2" borderId="7" xfId="1" applyFont="1" applyFill="1" applyBorder="1" applyAlignment="1">
      <alignment horizontal="right" vertical="center"/>
    </xf>
    <xf numFmtId="0" fontId="10" fillId="2" borderId="7" xfId="1" applyFont="1" applyFill="1" applyBorder="1" applyAlignment="1">
      <alignment vertical="center" wrapText="1"/>
    </xf>
    <xf numFmtId="3" fontId="10" fillId="2" borderId="7" xfId="1" applyNumberFormat="1" applyFont="1" applyFill="1" applyBorder="1" applyAlignment="1">
      <alignment vertical="center" wrapText="1"/>
    </xf>
    <xf numFmtId="0" fontId="9" fillId="2" borderId="7" xfId="1" applyFont="1" applyFill="1" applyBorder="1" applyAlignment="1">
      <alignment horizontal="right" vertical="center"/>
    </xf>
    <xf numFmtId="0" fontId="16" fillId="0" borderId="7" xfId="1" applyFont="1" applyBorder="1" applyAlignment="1">
      <alignment vertical="center"/>
    </xf>
    <xf numFmtId="0" fontId="17" fillId="0" borderId="7" xfId="1" applyFont="1" applyBorder="1" applyAlignment="1">
      <alignment vertical="center"/>
    </xf>
    <xf numFmtId="0" fontId="18" fillId="0" borderId="7" xfId="1" applyFont="1" applyBorder="1" applyAlignment="1">
      <alignment vertical="center"/>
    </xf>
    <xf numFmtId="0" fontId="19" fillId="0" borderId="7" xfId="1" applyFont="1" applyBorder="1" applyAlignment="1">
      <alignment vertical="center"/>
    </xf>
    <xf numFmtId="9" fontId="9" fillId="0" borderId="7" xfId="2" applyFont="1" applyBorder="1" applyAlignment="1">
      <alignment vertical="center"/>
    </xf>
    <xf numFmtId="3" fontId="14" fillId="2" borderId="1" xfId="3" applyNumberFormat="1" applyFont="1" applyFill="1" applyBorder="1" applyAlignment="1">
      <alignment horizontal="center" vertical="center" wrapText="1"/>
    </xf>
    <xf numFmtId="3" fontId="21" fillId="2" borderId="1" xfId="3" applyNumberFormat="1" applyFont="1" applyFill="1" applyBorder="1" applyAlignment="1">
      <alignment horizontal="center" vertical="center" wrapText="1"/>
    </xf>
    <xf numFmtId="0" fontId="19" fillId="0" borderId="0" xfId="1" applyFont="1" applyAlignment="1">
      <alignment vertical="center"/>
    </xf>
    <xf numFmtId="3" fontId="14" fillId="2" borderId="1" xfId="3" applyNumberFormat="1" applyFont="1" applyFill="1" applyBorder="1" applyAlignment="1">
      <alignment vertical="center"/>
    </xf>
    <xf numFmtId="3" fontId="11" fillId="2" borderId="7" xfId="1" applyNumberFormat="1" applyFont="1" applyFill="1" applyBorder="1" applyAlignment="1">
      <alignment horizontal="right" vertical="center" wrapText="1"/>
    </xf>
    <xf numFmtId="3" fontId="21" fillId="2" borderId="1" xfId="3" applyNumberFormat="1" applyFont="1" applyFill="1" applyBorder="1" applyAlignment="1">
      <alignment vertical="center"/>
    </xf>
    <xf numFmtId="0" fontId="19" fillId="0" borderId="1" xfId="3" applyFont="1" applyBorder="1" applyAlignment="1">
      <alignment vertical="center"/>
    </xf>
    <xf numFmtId="3" fontId="14" fillId="0" borderId="1" xfId="3" applyNumberFormat="1" applyFont="1" applyBorder="1" applyAlignment="1">
      <alignment vertical="center"/>
    </xf>
    <xf numFmtId="3" fontId="16" fillId="0" borderId="7" xfId="1" applyNumberFormat="1" applyFont="1" applyFill="1" applyBorder="1" applyAlignment="1">
      <alignment horizontal="right" vertical="center" wrapText="1"/>
    </xf>
    <xf numFmtId="3" fontId="19" fillId="0" borderId="1" xfId="3" applyNumberFormat="1" applyFont="1" applyBorder="1" applyAlignment="1">
      <alignment vertical="center"/>
    </xf>
    <xf numFmtId="3" fontId="22" fillId="0" borderId="1" xfId="3" applyNumberFormat="1" applyFont="1" applyBorder="1" applyAlignment="1">
      <alignment vertical="center"/>
    </xf>
    <xf numFmtId="0" fontId="14" fillId="2" borderId="1" xfId="3" applyFont="1" applyFill="1" applyBorder="1" applyAlignment="1">
      <alignment vertical="center"/>
    </xf>
    <xf numFmtId="3" fontId="14" fillId="0" borderId="0" xfId="1" applyNumberFormat="1" applyFont="1" applyAlignment="1">
      <alignment vertical="center"/>
    </xf>
    <xf numFmtId="3" fontId="19" fillId="0" borderId="0" xfId="1" applyNumberFormat="1" applyFont="1" applyAlignment="1">
      <alignment vertical="center"/>
    </xf>
    <xf numFmtId="3" fontId="22" fillId="0" borderId="0" xfId="1" applyNumberFormat="1" applyFont="1" applyAlignment="1">
      <alignment vertical="center"/>
    </xf>
    <xf numFmtId="0" fontId="10" fillId="0" borderId="0" xfId="1" applyFont="1" applyAlignment="1">
      <alignment horizontal="left" vertical="center"/>
    </xf>
    <xf numFmtId="0" fontId="20" fillId="0" borderId="0" xfId="0" applyFont="1" applyAlignment="1">
      <alignment horizontal="right" vertical="center" wrapText="1"/>
    </xf>
    <xf numFmtId="0" fontId="20" fillId="0" borderId="0" xfId="0" applyFont="1" applyAlignment="1">
      <alignment vertical="center" wrapText="1"/>
    </xf>
    <xf numFmtId="3" fontId="20" fillId="0" borderId="0" xfId="0" applyNumberFormat="1" applyFont="1" applyAlignment="1">
      <alignment vertical="center" wrapText="1"/>
    </xf>
    <xf numFmtId="0" fontId="20" fillId="0" borderId="1" xfId="0" pivotButton="1" applyFont="1" applyBorder="1" applyAlignment="1">
      <alignment vertical="center" wrapText="1"/>
    </xf>
    <xf numFmtId="0" fontId="20" fillId="0" borderId="1" xfId="0" applyFont="1" applyBorder="1" applyAlignment="1">
      <alignment vertical="center" wrapText="1"/>
    </xf>
    <xf numFmtId="0" fontId="20" fillId="0" borderId="0" xfId="0" applyFont="1" applyAlignment="1">
      <alignment wrapText="1"/>
    </xf>
    <xf numFmtId="3" fontId="20" fillId="0" borderId="1" xfId="0" applyNumberFormat="1" applyFont="1" applyBorder="1" applyAlignment="1">
      <alignment vertical="center" wrapText="1"/>
    </xf>
    <xf numFmtId="0" fontId="20" fillId="0" borderId="1" xfId="0" applyFont="1" applyBorder="1" applyAlignment="1">
      <alignment vertical="center"/>
    </xf>
    <xf numFmtId="3" fontId="20" fillId="0" borderId="1" xfId="0" applyNumberFormat="1"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right" vertical="center"/>
    </xf>
    <xf numFmtId="3" fontId="20" fillId="0" borderId="0" xfId="0" applyNumberFormat="1" applyFont="1" applyAlignment="1">
      <alignment vertical="center"/>
    </xf>
    <xf numFmtId="3" fontId="15" fillId="0" borderId="0" xfId="0" applyNumberFormat="1" applyFont="1" applyAlignment="1">
      <alignment vertical="center"/>
    </xf>
    <xf numFmtId="0" fontId="20" fillId="0" borderId="1" xfId="0" pivotButton="1" applyFont="1" applyBorder="1" applyAlignment="1">
      <alignment vertical="center"/>
    </xf>
    <xf numFmtId="0" fontId="20" fillId="0" borderId="1" xfId="0" pivotButton="1" applyFont="1" applyBorder="1" applyAlignment="1">
      <alignment horizontal="left" vertical="center"/>
    </xf>
    <xf numFmtId="3" fontId="20" fillId="0" borderId="1" xfId="0" applyNumberFormat="1" applyFont="1" applyBorder="1" applyAlignment="1">
      <alignment horizontal="center" vertical="center"/>
    </xf>
    <xf numFmtId="0" fontId="20" fillId="0" borderId="1" xfId="0" applyFont="1" applyBorder="1" applyAlignment="1">
      <alignment horizontal="left" vertical="center"/>
    </xf>
    <xf numFmtId="3" fontId="20" fillId="0" borderId="1" xfId="0" applyNumberFormat="1" applyFont="1" applyBorder="1" applyAlignment="1">
      <alignment vertical="center"/>
    </xf>
    <xf numFmtId="3" fontId="15" fillId="0" borderId="1" xfId="0" applyNumberFormat="1" applyFont="1" applyBorder="1" applyAlignment="1">
      <alignment vertical="center"/>
    </xf>
    <xf numFmtId="0" fontId="20" fillId="0" borderId="0" xfId="0" applyFont="1"/>
    <xf numFmtId="0" fontId="9" fillId="2" borderId="7" xfId="1" applyFont="1" applyFill="1" applyBorder="1" applyAlignment="1">
      <alignment vertical="center"/>
    </xf>
    <xf numFmtId="0" fontId="10" fillId="2" borderId="7" xfId="1" applyFont="1" applyFill="1" applyBorder="1" applyAlignment="1">
      <alignment vertical="center"/>
    </xf>
    <xf numFmtId="0" fontId="14" fillId="2" borderId="9" xfId="3" applyFont="1" applyFill="1" applyBorder="1" applyAlignment="1">
      <alignment horizontal="left" vertical="center"/>
    </xf>
    <xf numFmtId="0" fontId="14" fillId="2" borderId="8" xfId="3" applyFont="1" applyFill="1" applyBorder="1" applyAlignment="1">
      <alignment horizontal="left" vertical="center"/>
    </xf>
    <xf numFmtId="0" fontId="14" fillId="2" borderId="1" xfId="0" applyFont="1" applyFill="1" applyBorder="1" applyAlignment="1">
      <alignment horizontal="left" vertical="center" wrapText="1"/>
    </xf>
    <xf numFmtId="0" fontId="20" fillId="0" borderId="0" xfId="0" applyFont="1" applyAlignment="1">
      <alignment horizontal="left" vertical="center" wrapText="1"/>
    </xf>
  </cellXfs>
  <cellStyles count="5">
    <cellStyle name="Normaallaad" xfId="0" builtinId="0"/>
    <cellStyle name="Normaallaad 2" xfId="1"/>
    <cellStyle name="Normal" xfId="3"/>
    <cellStyle name="Normal 2 2" xfId="4"/>
    <cellStyle name="Protsent 2" xfId="2"/>
  </cellStyles>
  <dxfs count="1639">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b val="0"/>
      </font>
    </dxf>
    <dxf>
      <font>
        <b/>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numFmt numFmtId="3" formatCode="#,##0"/>
    </dxf>
    <dxf>
      <numFmt numFmtId="3" formatCode="#,##0"/>
    </dxf>
    <dxf>
      <numFmt numFmtId="3" formatCode="#,##0"/>
    </dxf>
    <dxf>
      <alignment horizontal="center" readingOrder="0"/>
    </dxf>
    <dxf>
      <alignment horizontal="center" readingOrder="0"/>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wrapText="0"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386975</xdr:colOff>
      <xdr:row>2</xdr:row>
      <xdr:rowOff>4856</xdr:rowOff>
    </xdr:from>
    <xdr:to>
      <xdr:col>10</xdr:col>
      <xdr:colOff>425450</xdr:colOff>
      <xdr:row>16</xdr:row>
      <xdr:rowOff>19050</xdr:rowOff>
    </xdr:to>
    <mc:AlternateContent xmlns:mc="http://schemas.openxmlformats.org/markup-compatibility/2006" xmlns:a14="http://schemas.microsoft.com/office/drawing/2010/main">
      <mc:Choice Requires="a14">
        <xdr:graphicFrame macro="">
          <xdr:nvGraphicFramePr>
            <xdr:cNvPr id="2" name="Osakonna nimetus 1"/>
            <xdr:cNvGraphicFramePr/>
          </xdr:nvGraphicFramePr>
          <xdr:xfrm>
            <a:off x="0" y="0"/>
            <a:ext cx="0" cy="0"/>
          </xdr:xfrm>
          <a:graphic>
            <a:graphicData uri="http://schemas.microsoft.com/office/drawing/2010/slicer">
              <sle:slicer xmlns:sle="http://schemas.microsoft.com/office/drawing/2010/slicer" name="Osakonna nimetus 1"/>
            </a:graphicData>
          </a:graphic>
        </xdr:graphicFrame>
      </mc:Choice>
      <mc:Fallback xmlns="">
        <xdr:sp macro="" textlink="">
          <xdr:nvSpPr>
            <xdr:cNvPr id="0" name=""/>
            <xdr:cNvSpPr>
              <a:spLocks noTextEdit="1"/>
            </xdr:cNvSpPr>
          </xdr:nvSpPr>
          <xdr:spPr>
            <a:xfrm>
              <a:off x="16560799" y="378385"/>
              <a:ext cx="2646084" cy="2370791"/>
            </a:xfrm>
            <a:prstGeom prst="rect">
              <a:avLst/>
            </a:prstGeom>
            <a:solidFill>
              <a:prstClr val="white"/>
            </a:solidFill>
            <a:ln w="1">
              <a:solidFill>
                <a:prstClr val="green"/>
              </a:solidFill>
            </a:ln>
          </xdr:spPr>
          <xdr:txBody>
            <a:bodyPr vertOverflow="clip" horzOverflow="clip"/>
            <a:lstStyle/>
            <a:p>
              <a:r>
                <a:rPr lang="et-EE" sz="1100"/>
                <a:t>See kujund tähistab tükeldajat. Tükeldajaid toetatakse versioonis Excel 2010 ja uuemates versioonides.
Kui kujundit on muudetud mõnes Exceli varasemas versioonis või kui töövihik on salvestatud Excel 2003 või varasemas versioonis, ei saa tükeldajat kasutada.</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9</xdr:col>
      <xdr:colOff>581211</xdr:colOff>
      <xdr:row>2</xdr:row>
      <xdr:rowOff>101972</xdr:rowOff>
    </xdr:from>
    <xdr:to>
      <xdr:col>14</xdr:col>
      <xdr:colOff>6351</xdr:colOff>
      <xdr:row>51</xdr:row>
      <xdr:rowOff>84418</xdr:rowOff>
    </xdr:to>
    <mc:AlternateContent xmlns:mc="http://schemas.openxmlformats.org/markup-compatibility/2006" xmlns:a14="http://schemas.microsoft.com/office/drawing/2010/main">
      <mc:Choice Requires="a14">
        <xdr:graphicFrame macro="">
          <xdr:nvGraphicFramePr>
            <xdr:cNvPr id="2" name="Osakonna nimetus"/>
            <xdr:cNvGraphicFramePr/>
          </xdr:nvGraphicFramePr>
          <xdr:xfrm>
            <a:off x="0" y="0"/>
            <a:ext cx="0" cy="0"/>
          </xdr:xfrm>
          <a:graphic>
            <a:graphicData uri="http://schemas.microsoft.com/office/drawing/2010/slicer">
              <sle:slicer xmlns:sle="http://schemas.microsoft.com/office/drawing/2010/slicer" name="Osakonna nimetus"/>
            </a:graphicData>
          </a:graphic>
        </xdr:graphicFrame>
      </mc:Choice>
      <mc:Fallback xmlns="">
        <xdr:sp macro="" textlink="">
          <xdr:nvSpPr>
            <xdr:cNvPr id="0" name=""/>
            <xdr:cNvSpPr>
              <a:spLocks noTextEdit="1"/>
            </xdr:cNvSpPr>
          </xdr:nvSpPr>
          <xdr:spPr>
            <a:xfrm>
              <a:off x="14055911" y="406772"/>
              <a:ext cx="2473140" cy="8114928"/>
            </a:xfrm>
            <a:prstGeom prst="rect">
              <a:avLst/>
            </a:prstGeom>
            <a:solidFill>
              <a:prstClr val="white"/>
            </a:solidFill>
            <a:ln w="1">
              <a:solidFill>
                <a:prstClr val="green"/>
              </a:solidFill>
            </a:ln>
          </xdr:spPr>
          <xdr:txBody>
            <a:bodyPr vertOverflow="clip" horzOverflow="clip"/>
            <a:lstStyle/>
            <a:p>
              <a:r>
                <a:rPr lang="et-EE" sz="1100"/>
                <a:t>See kujund tähistab tükeldajat. Tükeldajaid toetatakse versioonis Excel 2010 ja uuemates versioonides.
Kui kujundit on muudetud mõnes Exceli varasemas versioonis või kui töövihik on salvestatud Excel 2003 või varasemas versioonis, ei saa tükeldajat kasutada.</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dri Kütt" refreshedDate="45085.455072569443" createdVersion="5" refreshedVersion="5" minRefreshableVersion="3" recordCount="363">
  <cacheSource type="worksheet">
    <worksheetSource ref="A1:Q364" sheet="5. Algandmed"/>
  </cacheSource>
  <cacheFields count="17">
    <cacheField name="Kirje" numFmtId="0">
      <sharedItems count="213" longText="1">
        <s v="Õuesõppeklassi rajamiseks  - omaosalus investeeringute reservist"/>
        <s v="ISTE projekti tulud laekunud mahus"/>
        <s v="Raske ja sügava puuetega inimeste SF projekt lõppenud, tulusid ei laeku"/>
        <s v="2022. aastast  ukrainlaste hariduse kasutamata raha täpsustamine ja kajastamine sihtrahas "/>
        <s v="Vastavalt 13.03.2023 Viljandi Linnavalitsuse protokollilisele otsusele eraldada vahendid (Tabeli lisatud ja väljavõtte LV protokollist) Krõllipesa lasteaiale sõimerühmade avamiseks 5. juunist, "/>
        <s v="Vähendada KU554 realt 5524 ja suurendada vastavlt 70000 KU554 reale 55244kulud kolmandate isikute koolitusele"/>
        <s v="Viia realt KU554 realt 5524 ja suurendada vastavlt 70000 KU554 reale 55244"/>
        <s v="Täiendavate väikeklasside lisandumisega vajalik mööbel ja inventar, eraldada hariduse reservist "/>
        <s v="Viljandi Kaare Koolile 1000 eurot digiprojekti kaasfinantseering vastavalt taotlusele"/>
        <s v="Vastutaja täpsustamine, läheb KVHA alla"/>
        <s v="Eelarvesisene ümbertõstmine"/>
        <s v="Linna õpetajate inspiratsioonipäeva korraldamine. Haridusameti eelarvest. "/>
        <s v="Toimetulekutoetus STAR kohaselt üle toodav jääk"/>
        <s v="Elektriautode kulu arvelt toetusteks"/>
        <s v="Hooldusreformiga tööle võetava ametniku palgarahaks"/>
        <s v="Füüsilise isiku tulumaksu on laekunud prognoositust  vähem, kate Uueveski puhkeala hoonete ja konteinerite müügist 41 t eur, jäätmejaama kasutamise tasust teiste valdade poolt 10 t eur, trahvidest 5 t eur  ja  toetusfondi suuremast laekumisest teedele 10 t eur, mis vabastas linna raha"/>
        <s v="Saadud viivised Julianus Inkassolt"/>
        <s v="Kahjutasu"/>
        <s v="Valimiste majandamiskuludeks"/>
        <s v="Maramaa olümpiaadi vastuvõtukulud. Vähendada KU584 kontot 1524 eurot ja suurendada vastavalt KU584 kontot  5524"/>
        <s v="Suurendada 1260 euro võrra KU614 kontot 55147 vastavalt vähendades kontot 55246"/>
        <s v="Maramaa olümpiaadi tööjõukulud, olid kavandatud majandamiskuludes"/>
        <s v="Maramaa olümpiaadi vastuvõtukulud. Vähendada KU584 kontot 1524 eurot ja suurendada vastavalt KU584 kontot 5524"/>
        <s v="Suurendada 1260 euro võrra KU614 kontot 55147 vastavalt vähendades kontot  55246"/>
        <s v="Maramaa olümpiaadi tööjõukuludeks "/>
        <s v="Haridusüritused Haridus-Kultuuriametis, KU614 realt eraldan 500 eurot Viljandi Jakobsoni Koolile veebruaris korraldatud ülelinnalise õpetajate inspiratsioonipäeva/koolituspäeva korraldamise kulude katteks"/>
        <s v="Haridusüritused Haridus-Kultuuriametis, KU614 realt eraldan 500 eurot  Viljandi Paalalinna Koolile  oktoobris korraldatava ülelinnalise õpetajate koolituspäeva korraldamise kulude katteks"/>
        <s v="Viljandi Kaare koolile täiendavate väikeklasside lisandumisega vajalik mööbel ja inventar, eraldada Hariduse reservist Kaare Koolile kontole 55151 kokku 1643 eurot"/>
        <s v="Viljandi Kaare Koolile seoses lisanduvate õpilastega ning täiendava 2 väikeklassi loomisega, on vajalik klassiruumidesse  soetada ja paigaldada esitlustehnika. Eraldan hariduse reservi vahenditest 2x 650 eurot Kaare koolile  kontole 55141,  selgitus &quot;väikeklassi TV koos tarvikutega&quot;"/>
        <s v="Töökaitsevahenditeks ja prillide ostu toetamiseks"/>
        <s v="Rohkem toetusi kui planeeritud"/>
        <s v="Liikmemaks tõusis 2023. aastal "/>
        <s v="Õpetajate töötasu toetuste maksmiseks"/>
        <s v="Kuulutuste kulude katteks"/>
        <s v="Kuulutuste summa on suurenenud"/>
        <s v="Liikmemaksudeks ümbertõstmine"/>
        <s v="Elektriautode kulud haldusametis"/>
        <s v="Päästeameti projekti kasutamata omaosalus   projektide kaasfinantseerimiseks"/>
        <s v="Hooldusreformiga tööle võetava ametniku palgarahaks, KU651 alt"/>
        <s v="Pagulaste üürikulud toetuse arvelt"/>
        <s v="Päästeameti projekti kulude poole vähendamine vastavalt tegelikkusele"/>
        <s v="PR529 - Rahvusvahelise kaitse saanud isikute Viljandi linnas elama asumise korraldamine. Kulud teeb Päevakeskus"/>
        <s v="Matusetoetuse kasutamata jääk STAR kohaselt "/>
        <s v="Hüvitis  sõidukulude katteks"/>
        <s v="Finantsnõustamise teenuse kulude katteks"/>
        <s v="Autojuhi töötasu haldusameti eelarvesse"/>
        <s v="Toetusfondi eraldis on suurem"/>
        <s v="Toetusfondi eraldis  on suurem"/>
        <s v="Ajutised sõimerühmad lasteaeda kohta ootavatele lastele ajavahemikul 05.06.-11.08.2023. Hariduse reservist"/>
        <s v="Viljandi Lasteaed Karlsson hoone projekteerimine ja ehitus- Kahe lisarühma tekitamine "/>
        <s v="2022. aastast üle toodud ukrainlaste kasutamata kulude summa  täpsustamine ja need kajastatakse sihtrahas"/>
        <s v="Suurendada 1500 eurot võrra KU480 Kultuurireservi vahendite realt KU433 Laulu - ja tantsupeol osalemise vahendeid"/>
        <s v="Suurendada  1500 eurot  võrra KU480 Kultuurireservi vahendite realt  KU433 Laulu - ja tantsupeol osalemise vahendeid"/>
        <s v="muudele residentidele"/>
        <s v="KU487 Kultuuri- ja spordipreemia kontolt 3139 vähendada 2000 eurot ja suurendada vastavalt KU487 kontot 45008"/>
        <s v="Tartu 2024 reservi vahendid 8000 eurot kanda KU48R artiklile 5525 kontole"/>
        <s v="Tartu 2024 reservi vahendid 8000 eurot kanda KU48R artiklile 5525 kontole  "/>
        <s v="Kulud jooksvale remondile suunatud Vaksali 4 551160 reale "/>
        <s v="KU614 realt oktoobris korraldatava ülelinnalise õpetajate koolituspäeva korraldamise kulude katteks"/>
        <s v="Õpetajate töötasu töötubade korraldamise eest"/>
        <s v="Ruumide üür töötubade korraldamisel"/>
        <s v="Akvarellimaali koolitusteenus,  vara üür,  reklaamide kujundus"/>
        <s v="Seoses lisanduvate õpilastega ning 2 täiendava väikeklassi loomisega väikeklasside TV koos tarvikutega, hariduse reservist"/>
        <s v="Lilleaasade  rajamine projekt -  omaosalus KU241-lt"/>
        <s v="Mahakantud sahtelvoodite ja madratsite utiliseerimine ja transport"/>
        <s v="Eelarve ridades sisemine ümbertõstmine"/>
        <s v="Eelarve kulude ettenägematu suurenemine, kulude suurenemine seoses hindade kallinemisega"/>
        <s v="Eelarve kulude ettenägematu suurenemine, personaliotsingud"/>
        <s v="Kulud suurenenud seoses ettenägematute kuludega"/>
        <s v="Vastutaja täpsustamine"/>
        <s v="Riia 93c tuua 551160 realt"/>
        <s v="Hoiatustrahv liiklusseaduse alusel, tulumaksu laekumise vähendamise katteks"/>
        <s v="Tulurea täpsustamine"/>
        <s v="Suunata LV autopargi kütuse jaoks "/>
        <s v="Teede ja tänavate sulgemise maks - eelarve viidud kahelt realt ühele reale kokku "/>
        <s v="Viljandi Veevärgile aktsiakapitali suurendamiseks (Järveotsa sademevee kanalisatsiooni ehituse võrra)"/>
        <s v="Järveotsa arendusala tänavad ja tehnovõrgud- Viljandi Veevärgile sihtfinantseeringu andmine"/>
        <s v="Investeeringute reservi maa ja kinnisvara müügi tulude arvelt "/>
        <s v="Viljandi Lasteaed Karlsson hoone projekteerimine ja ehitus- Kahe lisarühma tegemine "/>
        <s v="Ranna 1 olmehoone lepingu kallinemine "/>
        <s v="Huvikooli väliõppeklassi rajamise omaosaluseks "/>
        <s v="Avalike joogiveepunktide  rajamine linnaruumi -  projekti omaosalus"/>
        <s v="Järveotsa arendusala tänavad ja tehnovõrgud- Toetus Viljandi Veevärgile Tuule tänav"/>
        <s v="Intressitulud on suuremad"/>
        <s v="Intressikuludeks, kuna euribor kasvab"/>
        <s v="Tasandusfond  on  suurem"/>
        <s v="ISTE projekti  laekunud tulud "/>
        <s v="Toetus pagulaste üürikulude katmiseks"/>
        <s v="Toetusfondi eraldis oli suurem, vabanes oma raha reserviks"/>
        <s v="Toetust  tuleb maksta rohkem kui esialgu eelarvestatud"/>
        <s v="Autojuhi töötasu linnasekretäri alt haldusametile"/>
        <s v="Lilleaasade rajamine linna parkidesse ja linna sissesõiduteede äärtesse omaosaluse kate"/>
        <s v="Avalike joogiveevõtu punktide rajamine linnaruumi omaosaluse katteks "/>
        <s v="Uueveski puhkekeskuse varade ja konteinerite müük, vähendatava tulumaksulaekumise katteks"/>
        <s v="Tulu jäätmejaama kasutamise eest maakonna valdadelt, vähendatava tulumaksulaekumise katteks"/>
        <s v="Teede ja tänavate sulgemise maks, eelarve toodud kahelt realt ühele kokku"/>
        <s v="Tulud hoonestusõigusega maa müügist"/>
        <s v="Tulud Jakobsoni 10 kinnistu ja Malmi tn 10, Riia mnt 38  korterite ja pärandvara müügist"/>
        <s v="Kompostrite ja konteinerite müük"/>
        <s v="Laekunud kahjutasu, vähendatava tulumaksulaekumise katteks"/>
        <s v="Laekunud trahvid, vähendatava tulumaksulaekumise katteks"/>
        <s v="Tulurea täpsustamine kuuekohaliseks"/>
        <s v="Tulurea täpsustamine  subjektile Vaksali 2 pangamaja 6 600 eur ja  TU126 3 360 eur"/>
        <s v="Ruumide üüri tegevussuuna täpsustamine"/>
        <s v="Toodud HA isikliku sõiduauto komp "/>
        <s v="Kulud korrashoiule, toetusfondi eraldis on suurem, linna raha vabaneb,  kasutatakse vähendatava tulumaksulaekumise katteks"/>
        <s v="Nõlvaniiduki soetamiseks, ridadevaheline ümbertõstmine"/>
        <s v="Nõlvaniiduki soetamiseks müüdud vara arvelt"/>
        <s v="Robotniiduki müük"/>
        <s v="Sihtraha osa suureneb, linna osa väheneb"/>
        <s v="Vabadussamba annetused laekuvad linnapea vastutusalasse, oli eelarvestatud haldusameti vastutusalas"/>
        <s v="Vabadussamba annetused laekuvad linnapea vastutusalasse, oli  eelarvestatud haldusameti vastutusalas"/>
        <s v="Soome keele õppeks"/>
        <s v="3 kooli moeshow auhinnafond toetuse arvelt"/>
        <s v="Toetus  3 kooli moeshow auhinnafondi toetuseks"/>
        <s v="Ukraina laste lõiminguks  eraldatud toetuse arvelt"/>
        <s v="Täiendav toetus ukraina laste hariduseks 03.05.2023 KK"/>
        <s v="Täiendav toetus ukraina laste hariduseks  03.05.2023 KK"/>
        <s v="Eesti keele õppeks teise keelena HTM-lt"/>
        <s v="Eesti keele õppeks teise keelena  HTM-lt"/>
        <s v="KIK õuesõppe klassi rajamiseks Jakobsoni 47a kinnistule"/>
        <s v="NGTS projekt (pr548)"/>
        <s v="Toetusfondi eraldis suurem"/>
        <s v="Kultuurkapitalilt projektideks"/>
        <s v="Kultuuriministeeriumilt projektideks"/>
        <s v="Riigieelarveline toetus instrumentide soetamiseks"/>
        <s v="Täiendav toetus ukraina laste hariduseks ja lastehoiuks 03.05.2023 KK"/>
        <s v="Eesti keele kui teise keele õppe toetus HTM-lt"/>
        <s v="Ukraina laste toitlustamiseks haridus- ja kultuuriametilt  KU55U-lt"/>
        <s v="Sotsiaalministeeriumilt piiparite soetamiseks"/>
        <s v="Sotsiaalministeeriumilt  energiahindade kompenseerimiseks"/>
        <s v="Toetus hingehoidja teenuse kasutamiseks"/>
        <s v="Hooldusreformi rahade ümbertõstmine õigele reale"/>
        <s v="Hooldusreformi rahade ümbertõstmine õigele reale ehk KU651-le."/>
        <s v="Hooldamine, taastusravi (hooldusreformi kulud arvetega tasumine)"/>
        <s v="Toetusfondi eraldis väiksem"/>
        <s v="Toetusfondi eraldis väiksem "/>
        <s v="KULKAlt projektideks"/>
        <s v="kultuuri- ja vaba aja sisustamise kulud"/>
        <s v="Sotsiaalministeeriumilt energiakulude katteks"/>
        <s v="Kulud nimeliste pinkide valmistamiseks"/>
        <s v="Tulud nimeliste pinkide valmistamiseks"/>
        <s v="Riigieelarveline toetus Kultuuriministeeriumilt"/>
        <s v="Toetusfondi eraldis energiakulude katmiseks"/>
        <s v="Avalike joogiveevõtu punktide rajamine linnaruumi, KIK projekt"/>
        <s v="Valimiste kuludeks"/>
        <s v="Valimiste kulude eraldis oli suurem"/>
        <s v="Ukraina laste õpetamise kulud haridus- ja kultuuriametilt KU55U"/>
        <s v="Ukraina laste õpetamise kulud   haridus- ja kultuuriametilt KU55U"/>
        <s v="Erasmus+ NOIA"/>
        <s v="UA lõimingu projekti vahenditest eraldada Paalalinna Koolile tegevustest 150 eurot vastavalt taotlusele (jätkuprojekt)"/>
        <s v="UA lõimingu projekti vahenditest eraldada Kesklinna Koolile tegevusteks 964 eurot vastavalt taotlusele"/>
        <s v="UA lõimingu projekti vahenditest eraldada Paalalinna Koolile tegevustest 1147 eurot vastavalt taotlusele (jätkuprojekt) "/>
        <s v="UA lõimingu projekti raames tegevuste korraldamise kulude katteks Viljandi Linnaraamatukogu poolt, eraldada 3299 eurot"/>
        <s v="UA lõimingu projekti vahenditest  eraldada Paalalinna Koolile tegevustest 1826 eurot  vastavalt taotlusele"/>
        <s v="Täiendav toetus ukraina laste hariduseks  03.05.2023 KK (KLK 3036 eur, Paalalinna Kool 12144 eur)"/>
        <s v="UA  õpilaste nõustamine tugikeskuse töötajate poolt, eraldada vahendid Viljandi Päevakeskuse laste-ja perede osakonnale 750 eurot tööjõukulude katteks"/>
        <s v="UA laste sf toetus, koolitoidu kompenseerimine koolidele, tabel lisatud asutuste  kaupa kulud"/>
        <s v="2022. aastal kasutamata ukraina laste hariduskulud"/>
        <s v="Karlssoni lasteaiale UA lastele õppevahendite soetamise kulude katteks"/>
        <s v="Täiendav toetus ukraina laste hariduseks ja lastehoiuks 03.05.2023 KK  (eraldis 16740 eur, lasteaedade eelarvetesse 4650 eur, ülejäänud KU55U)"/>
        <s v="Lasteaedadele eesti keele õppeks teise keelena (Krõllipesa 2700 eur, Karlsson  810 eur, Kesklinna LKa 2160 eur ja Männimäe 1080 eur)"/>
        <s v="Krõllipesale UA laste hariduskuludeks"/>
        <s v="2022. aastal kasutamata raha ukraina laste hariduskuludeks"/>
        <s v="kulud kolmandate isikute koolitusele"/>
        <s v="UA lastele lastehoidudes SF rahade eraldamine kulude katteks jaanuar-mai KU55U realt 15604"/>
        <s v="KULKA toetus järvejooksuks"/>
        <s v="Kultuuriministeeriumi toetus järveäärse sporditaristu rajamiseks"/>
        <s v="Ukraina laste toitlustamiseks haridus-ja kultuuriametilt KU55U"/>
        <s v="Ukraina laste toitlustamiseks haridus- ja kultuuriametilt KU55U"/>
        <s v="Palgatoetus Töötuskassalt"/>
        <s v="Toetus projektile &quot;Viljandi linna vaimse tervise toetus&quot;"/>
        <s v="UA õpilaste nõustamine tugikeskuse töötajate poolt, eraldada vahendid Viljandi Päevakeskuse laste-ja perede osakonnale 750 eurot tööjõukulude katteks"/>
        <s v="Kulkalt J. Rieti näituseks"/>
        <s v="Kulkalt  J. Rieti näituseks"/>
        <s v="Erasmus+ õpirände toetus"/>
        <s v="KIK projekt Mõned suured loomariigist"/>
        <s v="UA lõimingu projekti vahenditest eraldada Paalalinna Koolile tegevusteks 150 eurot tööjõukulusid vastavalt taotlusele (jätkuprojekt)"/>
        <s v="UA lõimingu projekti vahenditest eraldada Paalalinna Koolile tegevusteks vastavalt jätkuprojekti taotlusele"/>
        <s v="UA lõimingu projekti vahenditest eraldada Paalalinna Koolile tegevusteks 1826 eurot vastavalt taotlusele"/>
        <s v="VOL-lt projektideks"/>
        <s v="KULKA-lt projektideks"/>
        <s v="Tegevustoetus Kultuuriministeeriumilt"/>
        <s v="Vabadussamba kasutamata sihtraha jääk linnapea vastutusalasse, sest laekub sinna"/>
        <s v="Vabadussamba kasutamata sihtraha jäägi täpsustamine"/>
        <s v="Projekt Lilleaasade rajamine linna parkidesse ja linna sissesõiduteede äärtesse"/>
        <s v="Projekt  Lilleaasade rajamine linna parkidesse ja linna sissesõiduteede äärtesse"/>
        <s v="Päästeameti projekti kulud on väiksemad, kuna toetus on väiksem"/>
        <s v="Päästeameti projekt Kodud tuleohutuks eraldatud summa on väiksem kui esialgselt planeeritud."/>
        <s v="Toetus  ukraina lastele õppevahendite ostmiseks KU55U"/>
        <s v="Annetus Pildikompaniilt"/>
        <s v="Kulud muudele õppevahenditele -annetuse arvelt"/>
        <s v="Kodumaised lähetused"/>
        <s v="Muud administreerimiskulud, pangateenused"/>
        <s v="Kulud suuremad, kuna 15% lisa palgakuludele"/>
        <s v="Kululiigi täpsustamine"/>
        <s v="Tulud suuremad, kuna 15% lisa palgakuludele"/>
        <s v=" Erasmus+ projekt&quot; Viljandi Jakobsoni Kooli õpetajate professionaalset arengut toetav õpiränne&quot;"/>
        <s v="Erasmus+ projekt &quot;Viljandi Jakobsoni Kooli õpetajate professionaalset arengut toetav õpiränne&quot;"/>
        <s v="Kultuuriministeerium taotluse nr 5-1.9/3248-1 osaline tagasimakse"/>
        <s v="Laulu- ja tantsupeoliikumises osalevate kollektiivide 3 juhendaja tööjõukulu (Lepingud 5-1.9/4937-1; 5-1.9/4940-1; 5-1.9/4938-1)."/>
        <s v="Uussisserändajate keeleõppe toetus"/>
        <s v="Kultuurkapitali toetus Kolme kooli kohtumisel osalemiseks. Leping M14-23/0029"/>
        <s v="Laulu- ja tantsupeoliikumises osalevate kollektiivide  3 juhendaja tööjõukulu (Lepingud 5-1.9/4937-1; 5-1.9/4940-1; 5-1.9/4938-1)."/>
        <s v="Kultuurkapitali toetused: Balletistuudio kontsert ja kooli spordivõistkonna osalemine kolme kooli kohtumisel."/>
        <s v="Kultuurkapitali toetus Balletistuudio kontserdi korraldamiseks. Leping M14-23/0005."/>
        <s v="Toetusfondi eraldis "/>
        <s v="2. LV 15.05.2023 nr 291 reservfondist lisaklassi avamiseks"/>
        <s v="1. LV 13.02.2023 nr 107 Sakala Keskusele noortetoa lisakaamerad ja uus salvesti "/>
        <s v="2. LV 15.05.2023 nr 291 Jakobsoni Koolile lisaklassi avamiseks"/>
        <s v="1. LV 13.02.2023 nr 107 Sakala Keskusele noortetoa  lisakaamerad ja uus salvesti "/>
        <s v="Reservfondi RF (algjääk) tasakaalustamine"/>
        <s v="2. LV 15.05.2023 nr 291 reservfondist lisaklassi avamiseks "/>
      </sharedItems>
    </cacheField>
    <cacheField name="Summa" numFmtId="0">
      <sharedItems containsSemiMixedTypes="0" containsString="0" containsNumber="1" containsInteger="1" minValue="-596662" maxValue="600000"/>
    </cacheField>
    <cacheField name="Kontogrupp" numFmtId="0">
      <sharedItems count="22">
        <s v="15 - põhivara soetamine"/>
        <s v="55 - majandamiskulud"/>
        <s v="32 - tulud kaupade ja teenuste müügist"/>
        <s v="50 - tööjõukulud"/>
        <s v="41 - toetused füüs. isikutele"/>
        <s v="30 - maksutulud"/>
        <s v="38 - muud tulud"/>
        <s v="45 - toetused jur. isikutele"/>
        <s v="65 - finantstulud ja -kulud"/>
        <s v="35 - saadud toetused"/>
        <s v="60 - muud tegevuskulud"/>
        <s v="55" u="1"/>
        <s v="35" u="1"/>
        <s v="15" u="1"/>
        <s v="50" u="1"/>
        <s v="65" u="1"/>
        <s v="41" u="1"/>
        <s v="30" u="1"/>
        <s v="45" u="1"/>
        <s v="32" u="1"/>
        <s v="38" u="1"/>
        <s v="60" u="1"/>
      </sharedItems>
    </cacheField>
    <cacheField name="Eelarvekonto" numFmtId="0">
      <sharedItems count="105">
        <s v="1551"/>
        <s v="55262"/>
        <s v="32246"/>
        <s v="55244"/>
        <s v="5524"/>
        <s v="55151"/>
        <s v="55243"/>
        <s v="55251"/>
        <s v="55041"/>
        <s v="5062"/>
        <s v="5061"/>
        <s v="5059"/>
        <s v="50021"/>
        <s v="50022"/>
        <s v="55157"/>
        <s v="413101"/>
        <s v="4138"/>
        <s v="5064"/>
        <s v="5063"/>
        <s v="5005"/>
        <s v="3000"/>
        <s v="3232"/>
        <s v="38886"/>
        <s v="55009"/>
        <s v="55000"/>
        <s v="55249"/>
        <s v="55246"/>
        <s v="55147"/>
        <s v="55043"/>
        <s v="50023"/>
        <s v="4528"/>
        <s v="55222"/>
        <s v="50020"/>
        <s v="55008"/>
        <s v="55133"/>
        <s v="55132"/>
        <s v="5500"/>
        <s v="50011"/>
        <s v="5526"/>
        <s v="55269"/>
        <s v="55135"/>
        <s v="55403"/>
        <s v="55005"/>
        <s v="50641"/>
        <s v="50631"/>
        <s v="50640"/>
        <s v="50630"/>
        <s v="5525"/>
        <s v="45008"/>
        <s v="4139"/>
        <s v="551160"/>
        <s v="32206"/>
        <s v="32209"/>
        <s v="55141"/>
        <s v="5512"/>
        <s v="55159"/>
        <s v="55221"/>
        <s v="55224"/>
        <s v="38805"/>
        <s v="323301"/>
        <s v="3045"/>
        <s v="1501"/>
        <s v="4502"/>
        <s v="655"/>
        <s v="65018"/>
        <s v="35200"/>
        <s v="32249"/>
        <s v="3818"/>
        <s v="3238"/>
        <s v="3810"/>
        <s v="3811"/>
        <s v="38801"/>
        <s v="323701"/>
        <s v="3237"/>
        <s v="32251"/>
        <s v="55131"/>
        <s v="3888"/>
        <s v="55124"/>
        <s v="1554"/>
        <s v="3812"/>
        <s v="35028"/>
        <s v="350201"/>
        <s v="350200"/>
        <s v="35009"/>
        <s v="35008"/>
        <s v="350000"/>
        <s v="35201"/>
        <s v="350002"/>
        <s v="5521"/>
        <s v="551190"/>
        <s v="55122"/>
        <s v="551180"/>
        <s v="55255"/>
        <s v="550302"/>
        <s v="350099"/>
        <s v="50647"/>
        <s v="50637"/>
        <s v="50027"/>
        <s v="350003"/>
        <s v="5523"/>
        <s v="450001"/>
        <s v="550301"/>
        <s v="5502"/>
        <s v="55115"/>
        <s v="6080"/>
      </sharedItems>
    </cacheField>
    <cacheField name="Eelarvekonto nimetus" numFmtId="0">
      <sharedItems/>
    </cacheField>
    <cacheField name="Eelarveosa" numFmtId="0">
      <sharedItems/>
    </cacheField>
    <cacheField name="Eelarveosa nimetus" numFmtId="0">
      <sharedItems count="4">
        <s v="Investeerimistegevuse kulud"/>
        <s v="Põhitegevuse kulud"/>
        <s v="Põhitegevuse tulud"/>
        <s v="Investeerimistegevuse tulud"/>
      </sharedItems>
    </cacheField>
    <cacheField name="Tegevussuund" numFmtId="0">
      <sharedItems count="92">
        <s v="KU808"/>
        <s v="KU743"/>
        <s v="TU176"/>
        <s v="KU55U"/>
        <s v="KU625"/>
        <s v="KU554"/>
        <s v=""/>
        <s v="KU541"/>
        <s v="KU675"/>
        <s v="KU651"/>
        <s v="TU001"/>
        <s v="TU11K"/>
        <s v="TU294"/>
        <s v="KU035"/>
        <s v="KU031"/>
        <s v="KU584"/>
        <s v="KU614"/>
        <s v="KU725"/>
        <s v="KU695"/>
        <s v="KU049"/>
        <s v="KU68P"/>
        <s v="KU690"/>
        <s v="KU66M"/>
        <s v="KU093"/>
        <s v="KU07K"/>
        <s v="KU784"/>
        <s v="KU433"/>
        <s v="KU480"/>
        <s v="KU487"/>
        <s v="KU48R"/>
        <s v="KU271"/>
        <s v="TU279"/>
        <s v="TU127"/>
        <s v="TU005"/>
        <s v="KU23K"/>
        <s v="KU233"/>
        <s v="FT045"/>
        <s v="KU301"/>
        <s v="KU24R"/>
        <s v="TU272"/>
        <s v="KU14S"/>
        <s v="TU271"/>
        <s v="TU201"/>
        <s v="TU21S"/>
        <s v="KU053"/>
        <s v="KU628"/>
        <s v="KU241"/>
        <s v="TU269"/>
        <s v="TU288"/>
        <s v="TU251"/>
        <s v="TU256"/>
        <s v="TU290"/>
        <s v="TU295"/>
        <s v="TU277"/>
        <s v="TU130"/>
        <s v="TU126"/>
        <s v="TU111"/>
        <s v="TU102"/>
        <s v="TU101"/>
        <s v="KU089"/>
        <s v="KU171"/>
        <s v="KU09T"/>
        <s v="TU314"/>
        <s v="TU23K"/>
        <s v="KU66N"/>
        <s v="TU20G"/>
        <s v="TU213"/>
        <s v="TU20L"/>
        <s v="TU20E"/>
        <s v="KU66J"/>
        <s v="KU66H"/>
        <s v="KU338"/>
        <s v="TU209"/>
        <s v="KU78R"/>
        <s v="TU20F"/>
        <s v="KU308"/>
        <s v="TU232"/>
        <s v="TU20T"/>
        <s v="TU20H"/>
        <s v="KU110"/>
        <s v="TU20R"/>
        <s v="KU42R"/>
        <s v="TU20B"/>
        <s v="TU206"/>
        <s v="KU33J"/>
        <s v="TU21I"/>
        <s v="KU23V"/>
        <s v="TU216"/>
        <s v="KU62H"/>
        <s v="TU21H"/>
        <s v="TU20K"/>
        <s v="RRE"/>
      </sharedItems>
    </cacheField>
    <cacheField name="Tegevussuuna nimetus" numFmtId="0">
      <sharedItems count="92">
        <s v="Huvikooli Jakobsoni 47a õuesõppeklassi rajamine"/>
        <s v="Isikukeskse erihoolekande teenusmudeli rakendamine"/>
        <s v="Sihtfinantseerimised põhitegevuseks"/>
        <s v="Ukrainlaste hariduskulud"/>
        <s v="Haridusvaldkonna reserv"/>
        <s v="Lapsehoiuteenus"/>
        <s v=""/>
        <s v="Kaare Kooli remont"/>
        <s v="Toimetulekutoetus"/>
        <s v="Tasuline hooldus"/>
        <s v="Tulumaks"/>
        <s v="Tulud muudelt majandusaladelt"/>
        <s v="Kahjutasu"/>
        <s v="Valimiste adminkulu"/>
        <s v="Valimiste töötasu ja maksud"/>
        <s v="Maramaa olümpiaad"/>
        <s v="Arendus- ja innovatsioonikulud"/>
        <s v="Elektriautode kulud"/>
        <s v="Sotsiaalvaldkonna reserv projektidele"/>
        <s v="Teenistujate tasud ja maksud"/>
        <s v="Kulud sõjapõgenikele"/>
        <s v="Riskirühmad"/>
        <s v="Matusetoetus"/>
        <s v="Isikliku sõiduauto kasutamise hüvitised"/>
        <s v="Muude tugisüsteemide kulud"/>
        <s v="Viljandi Lasteaed Karlsson hoone projekteerimine ja ehitus"/>
        <s v="Laulu- ja tantsupeol osalemine"/>
        <s v="Kultuurivaldkonna reserv"/>
        <s v="Kultuuri- ja spordipreemia"/>
        <s v="Tartu 2024 üritused ja reserv"/>
        <s v="Lillede istutus ja hooldus"/>
        <s v="Hoiatustrahvid"/>
        <s v="E - üür linna hoonetelt"/>
        <s v="Teede ja tänavate sulgemise maks"/>
        <s v="Järveotsa arendusala tänavad ja tehnovõrgud"/>
        <s v="Investeeringute reserv"/>
        <s v="Aktsiate ost"/>
        <s v="Veemajandusprojekt"/>
        <s v="Ranna pst 1 olmehoone rekonstrueerimine CO2"/>
        <s v="Intressitulu pangast"/>
        <s v="Intressikulud laenudelt"/>
        <s v="Intressitulu SEB Pank"/>
        <s v="Tasandusfondi toetus"/>
        <s v="Sotsiaalkindlustusamet"/>
        <s v="Linna ajutiste lepinguliste töötajate töötasu"/>
        <s v="Kutsehaiguse hüvitis"/>
        <s v="Ettenägemata tööd"/>
        <s v="Vara müük"/>
        <s v="Jäätmejaama kasutamine"/>
        <s v="Maa müük - hoonestusõigustega"/>
        <s v="Kinnisvara müük"/>
        <s v="Kompostrite ja konteinerite omaosalus"/>
        <s v="Kahjutasu Hariduse 7"/>
        <s v="Trahvid"/>
        <s v="Hoonestusõiguse tasud"/>
        <s v="Üür ja kommunaalid äriruumidelt"/>
        <s v="Muud tulud"/>
        <s v="Üür ja kommunaalid eluruumidelt"/>
        <s v="E - üür eluruumidelt KVI"/>
        <s v="Linna sõidukite bensiinikulu"/>
        <s v="Tänavate hooldus"/>
        <s v="Linnahooldusele hooldustehnika ostmine"/>
        <s v="Sihtfinantseering investeeringuteks"/>
        <s v="KIK investeeringuteks"/>
        <s v="Noortegarantii tugisüsteem"/>
        <s v="Toetusfondi eraldis muuks perekonna ja laste kaitseks"/>
        <s v="Sotsiaalministeeriumilt"/>
        <s v="Toetusfondi eraldis pikaajalise hoolduse korraldamiseks"/>
        <s v="Toetusfondi eraldis asendus- ja järelhooldusteenuseks"/>
        <s v="Järelhooldusteenus"/>
        <s v="Asendushooldusteenus"/>
        <s v="Linnakujundus Väikevormid"/>
        <s v="Kultuuriministeeriumilt"/>
        <s v="Huvikooli hoone remont"/>
        <s v="Toetusfondi eraldis toimetulekutoetuseks"/>
        <s v="Tänavavalgustuse elekter"/>
        <s v="KIK projektid"/>
        <s v="Toetusfondi eraldis teede ja tänavate hoolduseks"/>
        <s v="Toetusfondi eraldis rahvastikuregistri toiminguteks"/>
        <s v="Valimiste ruumide kulu"/>
        <s v="Riigikogu kantselei"/>
        <s v="Riigi poolt toetatav huvitegevus"/>
        <s v="Toetusfondi eraldis huviharidusele"/>
        <s v="Haridusministeeriumilt tegevuskuludeks"/>
        <s v="Järveäärne tervisesporditaristu"/>
        <s v="Rahandusministeeriumilt investeeringuteks"/>
        <s v="Viljandimaa Vabadussõjas langenute mälestussammas"/>
        <s v="Siseministeeriumilt"/>
        <s v="HEV kompetentsikeskus"/>
        <s v="HEV kompetentsikeskusele"/>
        <s v="Toetusfondi eraldis kõrgenenud energiakuludega toimetulekuks"/>
        <s v="Reservfondi eelarve"/>
      </sharedItems>
    </cacheField>
    <cacheField name="Osakond" numFmtId="0">
      <sharedItems/>
    </cacheField>
    <cacheField name="Osakonna nimetus" numFmtId="0">
      <sharedItems count="27">
        <s v="Viljandi Huvikool"/>
        <s v="Sotsiaalameti juhataja"/>
        <s v="Haridus- ja kultuuriameti juhataja"/>
        <s v="Viljandi Kaare Kool"/>
        <s v="Viljandi Jakobsoni Kool"/>
        <s v="Viljandi Hoolekandekeskus"/>
        <s v="Rahandusameti juhataja"/>
        <s v="Linnasekretär"/>
        <s v="Viljandi Lasteaed Karlsson"/>
        <s v="Viljandi Lasteaed Krõllipesa"/>
        <s v="Haldusamet"/>
        <s v="Viljandi Spordikeskus"/>
        <s v="Viljandi Paalalinna Kool"/>
        <s v="Viljandi Kunstikool"/>
        <s v="Viljandi Lasteaed Männimäe"/>
        <s v="Viljandi Päevakeskus"/>
        <s v="Linnapea"/>
        <s v="Viljandi Linnahooldus"/>
        <s v="Viljandi Linnaraamatukogu"/>
        <s v="Viljandi Kesklinna Kool"/>
        <s v="Viljandi Muusikakool"/>
        <s v="Viljandi Kesklinna Lasteaed"/>
        <s v="Peaarhitekt"/>
        <s v="SAKALA KESKUS - Kondase Keskus"/>
        <s v="SAKALA KESKUS - Kultuuritöö"/>
        <s v="SAKALA KESKUS - Noorsootöö"/>
        <s v="Viljandi Linnavalitsus reservfond"/>
      </sharedItems>
    </cacheField>
    <cacheField name="Valdkond" numFmtId="0">
      <sharedItems/>
    </cacheField>
    <cacheField name="Tegevusala" numFmtId="0">
      <sharedItems/>
    </cacheField>
    <cacheField name="Tegevusala nimetus" numFmtId="0">
      <sharedItems/>
    </cacheField>
    <cacheField name="Subjekt" numFmtId="0">
      <sharedItems/>
    </cacheField>
    <cacheField name="Subjekti nimetus" numFmtId="0">
      <sharedItems containsBlank="1"/>
    </cacheField>
    <cacheField name="Eelarve liik" numFmtId="0">
      <sharedItems count="3">
        <s v="Mittesihtraha"/>
        <s v="Sihtraha"/>
        <s v="Reservfond"/>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63">
  <r>
    <x v="0"/>
    <n v="35000"/>
    <x v="0"/>
    <x v="0"/>
    <s v="Hooned ja rajatised"/>
    <s v="4"/>
    <x v="0"/>
    <x v="0"/>
    <x v="0"/>
    <s v="29"/>
    <x v="0"/>
    <s v="09"/>
    <s v="09510"/>
    <s v="Noorte huviharidus ja huvitegevus"/>
    <s v="9603"/>
    <s v="KVHA  Jakobsoni 47A  Huvikool"/>
    <x v="0"/>
  </r>
  <r>
    <x v="1"/>
    <n v="101932"/>
    <x v="1"/>
    <x v="1"/>
    <s v="Hooldamine, taastusravi"/>
    <s v="2"/>
    <x v="1"/>
    <x v="1"/>
    <x v="1"/>
    <s v="L1220"/>
    <x v="1"/>
    <s v="10"/>
    <s v="10121"/>
    <s v="Muu puuetega inimeste sotsiaalne kaitse"/>
    <s v=""/>
    <s v=""/>
    <x v="0"/>
  </r>
  <r>
    <x v="2"/>
    <n v="-2370"/>
    <x v="2"/>
    <x v="2"/>
    <s v="Teenused"/>
    <s v="1"/>
    <x v="2"/>
    <x v="2"/>
    <x v="2"/>
    <s v="L1220"/>
    <x v="1"/>
    <s v="10"/>
    <s v="10121"/>
    <s v="Muu puuetega inimeste sotsiaalne kaitse"/>
    <s v=""/>
    <s v=""/>
    <x v="0"/>
  </r>
  <r>
    <x v="2"/>
    <n v="-92266"/>
    <x v="2"/>
    <x v="2"/>
    <s v="Teenused"/>
    <s v="1"/>
    <x v="2"/>
    <x v="2"/>
    <x v="2"/>
    <s v="L1220"/>
    <x v="1"/>
    <s v="10"/>
    <s v="10121"/>
    <s v="Muu puuetega inimeste sotsiaalne kaitse"/>
    <s v=""/>
    <s v=""/>
    <x v="0"/>
  </r>
  <r>
    <x v="3"/>
    <n v="-34538"/>
    <x v="1"/>
    <x v="3"/>
    <s v="kulud kolmandate isikute koolitusele"/>
    <s v="2"/>
    <x v="1"/>
    <x v="3"/>
    <x v="3"/>
    <s v="L1150"/>
    <x v="2"/>
    <s v="09"/>
    <s v="09110"/>
    <s v="Alusharidus"/>
    <s v=""/>
    <s v=""/>
    <x v="0"/>
  </r>
  <r>
    <x v="4"/>
    <n v="-29515"/>
    <x v="1"/>
    <x v="4"/>
    <s v="ÕPPEVAHENDITE JA KOLMANDATE ISIKUTE KOOLITUSE KULUD"/>
    <s v="2"/>
    <x v="1"/>
    <x v="4"/>
    <x v="4"/>
    <s v="L1150"/>
    <x v="2"/>
    <s v="09"/>
    <s v="09110"/>
    <s v="Alusharidus"/>
    <s v=""/>
    <s v=""/>
    <x v="0"/>
  </r>
  <r>
    <x v="5"/>
    <n v="70000"/>
    <x v="1"/>
    <x v="3"/>
    <s v="kulud kolmandate isikute koolitusele"/>
    <s v="2"/>
    <x v="1"/>
    <x v="5"/>
    <x v="5"/>
    <s v="L1150"/>
    <x v="2"/>
    <s v="09"/>
    <s v="09110"/>
    <s v="Alusharidus"/>
    <s v=""/>
    <s v=""/>
    <x v="0"/>
  </r>
  <r>
    <x v="6"/>
    <n v="-70000"/>
    <x v="1"/>
    <x v="4"/>
    <s v="ÕPPEVAHENDITE JA KOLMANDATE ISIKUTE KOOLITUSE KULUD"/>
    <s v="2"/>
    <x v="1"/>
    <x v="5"/>
    <x v="5"/>
    <s v="L1150"/>
    <x v="2"/>
    <s v="09"/>
    <s v="09110"/>
    <s v="Alusharidus"/>
    <s v=""/>
    <s v=""/>
    <x v="0"/>
  </r>
  <r>
    <x v="7"/>
    <n v="1643"/>
    <x v="1"/>
    <x v="5"/>
    <s v="Ruumide sisustus, mööbel"/>
    <s v="2"/>
    <x v="1"/>
    <x v="6"/>
    <x v="6"/>
    <s v="20"/>
    <x v="3"/>
    <s v="09"/>
    <s v="09212"/>
    <s v="Põhihariduse otsekulud"/>
    <s v=""/>
    <s v=""/>
    <x v="0"/>
  </r>
  <r>
    <x v="8"/>
    <n v="1000"/>
    <x v="1"/>
    <x v="6"/>
    <s v="Kulud muudele õppevahenditele"/>
    <s v="2"/>
    <x v="1"/>
    <x v="6"/>
    <x v="6"/>
    <s v="20"/>
    <x v="3"/>
    <s v="09"/>
    <s v="09212"/>
    <s v="Põhihariduse otsekulud"/>
    <s v=""/>
    <s v=""/>
    <x v="0"/>
  </r>
  <r>
    <x v="9"/>
    <n v="-50000"/>
    <x v="0"/>
    <x v="0"/>
    <s v="Hooned ja rajatised"/>
    <s v="4"/>
    <x v="0"/>
    <x v="7"/>
    <x v="7"/>
    <s v="20"/>
    <x v="3"/>
    <s v="09"/>
    <s v="09212"/>
    <s v="Põhihariduse otsekulud"/>
    <s v=""/>
    <s v=""/>
    <x v="0"/>
  </r>
  <r>
    <x v="10"/>
    <n v="1000"/>
    <x v="1"/>
    <x v="3"/>
    <s v="kulud kolmandate isikute koolitusele"/>
    <s v="2"/>
    <x v="1"/>
    <x v="6"/>
    <x v="6"/>
    <s v="47"/>
    <x v="4"/>
    <s v="09"/>
    <s v="09212"/>
    <s v="Põhihariduse otsekulud"/>
    <s v=""/>
    <s v=""/>
    <x v="0"/>
  </r>
  <r>
    <x v="10"/>
    <n v="-1000"/>
    <x v="1"/>
    <x v="7"/>
    <s v="kultuuri- ja vaba aja sisustamise kulud"/>
    <s v="2"/>
    <x v="1"/>
    <x v="6"/>
    <x v="6"/>
    <s v="47"/>
    <x v="4"/>
    <s v="09"/>
    <s v="09212"/>
    <s v="Põhihariduse otsekulud"/>
    <s v=""/>
    <s v=""/>
    <x v="0"/>
  </r>
  <r>
    <x v="11"/>
    <n v="500"/>
    <x v="1"/>
    <x v="8"/>
    <s v="Koolituskulud töötajatele, va õpetajad"/>
    <s v="2"/>
    <x v="1"/>
    <x v="6"/>
    <x v="6"/>
    <s v="47"/>
    <x v="4"/>
    <s v="09"/>
    <s v="09212"/>
    <s v="Põhihariduse otsekulud"/>
    <s v=""/>
    <s v=""/>
    <x v="0"/>
  </r>
  <r>
    <x v="10"/>
    <n v="6"/>
    <x v="3"/>
    <x v="9"/>
    <s v="Tulumaks erisoodustuselt"/>
    <s v="2"/>
    <x v="1"/>
    <x v="6"/>
    <x v="6"/>
    <s v="44"/>
    <x v="5"/>
    <s v="10"/>
    <s v="10200"/>
    <s v="Eakate sotsiaalhoolekandeasutused"/>
    <s v=""/>
    <s v=""/>
    <x v="0"/>
  </r>
  <r>
    <x v="10"/>
    <n v="9"/>
    <x v="3"/>
    <x v="10"/>
    <s v="Sotsiaalmaks erisoodustuselt"/>
    <s v="2"/>
    <x v="1"/>
    <x v="6"/>
    <x v="6"/>
    <s v="44"/>
    <x v="5"/>
    <s v="10"/>
    <s v="10200"/>
    <s v="Eakate sotsiaalhoolekandeasutused"/>
    <s v=""/>
    <s v=""/>
    <x v="0"/>
  </r>
  <r>
    <x v="10"/>
    <n v="21"/>
    <x v="3"/>
    <x v="11"/>
    <s v="Muud erisoodustused"/>
    <s v="2"/>
    <x v="1"/>
    <x v="6"/>
    <x v="6"/>
    <s v="44"/>
    <x v="5"/>
    <s v="10"/>
    <s v="10200"/>
    <s v="Eakate sotsiaalhoolekandeasutused"/>
    <s v=""/>
    <s v=""/>
    <x v="0"/>
  </r>
  <r>
    <x v="10"/>
    <n v="-36"/>
    <x v="3"/>
    <x v="12"/>
    <s v="Töötajate töötasu"/>
    <s v="2"/>
    <x v="1"/>
    <x v="6"/>
    <x v="6"/>
    <s v="44"/>
    <x v="5"/>
    <s v="10"/>
    <s v="10200"/>
    <s v="Eakate sotsiaalhoolekandeasutused"/>
    <s v=""/>
    <s v=""/>
    <x v="0"/>
  </r>
  <r>
    <x v="10"/>
    <n v="1772"/>
    <x v="3"/>
    <x v="13"/>
    <s v="Töötajate lahkumishüvitused"/>
    <s v="2"/>
    <x v="1"/>
    <x v="6"/>
    <x v="6"/>
    <s v="44"/>
    <x v="5"/>
    <s v="10"/>
    <s v="10200"/>
    <s v="Eakate sotsiaalhoolekandeasutused"/>
    <s v=""/>
    <s v=""/>
    <x v="0"/>
  </r>
  <r>
    <x v="10"/>
    <n v="-1772"/>
    <x v="3"/>
    <x v="12"/>
    <s v="Töötajate töötasu"/>
    <s v="2"/>
    <x v="1"/>
    <x v="6"/>
    <x v="6"/>
    <s v="44"/>
    <x v="5"/>
    <s v="10"/>
    <s v="10200"/>
    <s v="Eakate sotsiaalhoolekandeasutused"/>
    <s v=""/>
    <s v=""/>
    <x v="0"/>
  </r>
  <r>
    <x v="10"/>
    <n v="1600"/>
    <x v="1"/>
    <x v="14"/>
    <s v="Inventari hooldus"/>
    <s v="2"/>
    <x v="1"/>
    <x v="6"/>
    <x v="6"/>
    <s v="44"/>
    <x v="5"/>
    <s v="10"/>
    <s v="10200"/>
    <s v="Eakate sotsiaalhoolekandeasutused"/>
    <s v=""/>
    <s v=""/>
    <x v="0"/>
  </r>
  <r>
    <x v="10"/>
    <n v="-1600"/>
    <x v="1"/>
    <x v="5"/>
    <s v="Ruumide sisustus, mööbel"/>
    <s v="2"/>
    <x v="1"/>
    <x v="6"/>
    <x v="6"/>
    <s v="44"/>
    <x v="5"/>
    <s v="10"/>
    <s v="10200"/>
    <s v="Eakate sotsiaalhoolekandeasutused"/>
    <s v=""/>
    <s v=""/>
    <x v="0"/>
  </r>
  <r>
    <x v="12"/>
    <n v="536"/>
    <x v="4"/>
    <x v="15"/>
    <s v="Toimetulekutoetus"/>
    <s v="2"/>
    <x v="1"/>
    <x v="8"/>
    <x v="8"/>
    <s v="L1220"/>
    <x v="1"/>
    <s v="10"/>
    <s v="10701"/>
    <s v="Riiklik toimetulekutoetus"/>
    <s v=""/>
    <s v=""/>
    <x v="0"/>
  </r>
  <r>
    <x v="13"/>
    <n v="1490"/>
    <x v="4"/>
    <x v="16"/>
    <s v="Muud sotsiaalabitoetused"/>
    <s v="2"/>
    <x v="1"/>
    <x v="9"/>
    <x v="9"/>
    <s v="L1220"/>
    <x v="1"/>
    <s v="10"/>
    <s v="10200"/>
    <s v="Eakate sotsiaalhoolekandeasutused"/>
    <s v=""/>
    <s v=""/>
    <x v="0"/>
  </r>
  <r>
    <x v="14"/>
    <n v="-90"/>
    <x v="3"/>
    <x v="17"/>
    <s v="Töötuskindlustusmakse"/>
    <s v="2"/>
    <x v="1"/>
    <x v="9"/>
    <x v="9"/>
    <s v="L1220"/>
    <x v="1"/>
    <s v="10"/>
    <s v="10200"/>
    <s v="Eakate sotsiaalhoolekandeasutused"/>
    <s v=""/>
    <s v=""/>
    <x v="0"/>
  </r>
  <r>
    <x v="14"/>
    <n v="-3696"/>
    <x v="3"/>
    <x v="18"/>
    <s v="Sotsiaalmaks töötasudelt ja toetustelt"/>
    <s v="2"/>
    <x v="1"/>
    <x v="9"/>
    <x v="9"/>
    <s v="L1220"/>
    <x v="1"/>
    <s v="10"/>
    <s v="10200"/>
    <s v="Eakate sotsiaalhoolekandeasutused"/>
    <s v=""/>
    <s v=""/>
    <x v="0"/>
  </r>
  <r>
    <x v="14"/>
    <n v="-11200"/>
    <x v="3"/>
    <x v="19"/>
    <s v="Töövõtulepingu alusel füüsilistele isikutele makst"/>
    <s v="2"/>
    <x v="1"/>
    <x v="9"/>
    <x v="9"/>
    <s v="L1220"/>
    <x v="1"/>
    <s v="10"/>
    <s v="10200"/>
    <s v="Eakate sotsiaalhoolekandeasutused"/>
    <s v=""/>
    <s v=""/>
    <x v="0"/>
  </r>
  <r>
    <x v="15"/>
    <n v="-66000"/>
    <x v="5"/>
    <x v="20"/>
    <s v="Füüsilise isiku tulumaks"/>
    <s v="1"/>
    <x v="2"/>
    <x v="10"/>
    <x v="10"/>
    <s v="L1210"/>
    <x v="6"/>
    <s v="00"/>
    <s v="00000"/>
    <s v="Tegevusalata"/>
    <s v=""/>
    <s v=""/>
    <x v="0"/>
  </r>
  <r>
    <x v="16"/>
    <n v="290"/>
    <x v="2"/>
    <x v="21"/>
    <s v="Laekumised muude majandusküsimustega tegelevate as"/>
    <s v="1"/>
    <x v="2"/>
    <x v="11"/>
    <x v="11"/>
    <s v="L1210"/>
    <x v="6"/>
    <s v="00"/>
    <s v="00000"/>
    <s v="Tegevusalata"/>
    <s v=""/>
    <s v=""/>
    <x v="0"/>
  </r>
  <r>
    <x v="17"/>
    <n v="2000"/>
    <x v="6"/>
    <x v="22"/>
    <s v="Kahjutasud ja kuluhüvitused"/>
    <s v="1"/>
    <x v="2"/>
    <x v="12"/>
    <x v="12"/>
    <s v="L1210"/>
    <x v="6"/>
    <s v="00"/>
    <s v="00000"/>
    <s v="Tegevusalata"/>
    <s v=""/>
    <s v=""/>
    <x v="0"/>
  </r>
  <r>
    <x v="18"/>
    <n v="179"/>
    <x v="1"/>
    <x v="23"/>
    <s v="Muud administreerimiskulud, pangateenused"/>
    <s v="2"/>
    <x v="1"/>
    <x v="13"/>
    <x v="13"/>
    <s v="L1170"/>
    <x v="7"/>
    <s v="01"/>
    <s v="01600"/>
    <s v="Muud üldised valitsussektori teenused"/>
    <s v=""/>
    <s v=""/>
    <x v="0"/>
  </r>
  <r>
    <x v="18"/>
    <n v="10"/>
    <x v="1"/>
    <x v="24"/>
    <s v="Bürookulud"/>
    <s v="2"/>
    <x v="1"/>
    <x v="13"/>
    <x v="13"/>
    <s v="L1170"/>
    <x v="7"/>
    <s v="01"/>
    <s v="01600"/>
    <s v="Muud üldised valitsussektori teenused"/>
    <s v=""/>
    <s v=""/>
    <x v="0"/>
  </r>
  <r>
    <x v="18"/>
    <n v="-189"/>
    <x v="3"/>
    <x v="19"/>
    <s v="Töövõtulepingu alusel füüsilistele isikutele makst"/>
    <s v="2"/>
    <x v="1"/>
    <x v="14"/>
    <x v="14"/>
    <s v="L1170"/>
    <x v="7"/>
    <s v="01"/>
    <s v="01600"/>
    <s v="Muud üldised valitsussektori teenused"/>
    <s v=""/>
    <s v=""/>
    <x v="0"/>
  </r>
  <r>
    <x v="19"/>
    <n v="1524"/>
    <x v="1"/>
    <x v="25"/>
    <s v="Muud hariduskulud"/>
    <s v="2"/>
    <x v="1"/>
    <x v="15"/>
    <x v="15"/>
    <s v="L1150"/>
    <x v="2"/>
    <s v="09"/>
    <s v="09609"/>
    <s v="Muud hariduse abiteenused"/>
    <s v=""/>
    <s v=""/>
    <x v="0"/>
  </r>
  <r>
    <x v="20"/>
    <n v="-1260"/>
    <x v="1"/>
    <x v="26"/>
    <s v="Haridusüritused Haridus-Kultuuriametis"/>
    <s v="2"/>
    <x v="1"/>
    <x v="16"/>
    <x v="16"/>
    <s v="L1150"/>
    <x v="2"/>
    <s v="09"/>
    <s v="09609"/>
    <s v="Muud hariduse abiteenused"/>
    <s v=""/>
    <s v=""/>
    <x v="0"/>
  </r>
  <r>
    <x v="21"/>
    <n v="5"/>
    <x v="3"/>
    <x v="17"/>
    <s v="Töötuskindlustusmakse"/>
    <s v="2"/>
    <x v="1"/>
    <x v="15"/>
    <x v="15"/>
    <s v="L1150"/>
    <x v="2"/>
    <s v="09"/>
    <s v="09609"/>
    <s v="Muud hariduse abiteenused"/>
    <s v=""/>
    <s v=""/>
    <x v="0"/>
  </r>
  <r>
    <x v="21"/>
    <n v="220"/>
    <x v="3"/>
    <x v="18"/>
    <s v="Sotsiaalmaks töötasudelt ja toetustelt"/>
    <s v="2"/>
    <x v="1"/>
    <x v="15"/>
    <x v="15"/>
    <s v="L1150"/>
    <x v="2"/>
    <s v="09"/>
    <s v="09609"/>
    <s v="Muud hariduse abiteenused"/>
    <s v=""/>
    <s v=""/>
    <x v="0"/>
  </r>
  <r>
    <x v="21"/>
    <n v="665"/>
    <x v="3"/>
    <x v="19"/>
    <s v="Töövõtulepingu alusel füüsilistele isikutele makst"/>
    <s v="2"/>
    <x v="1"/>
    <x v="15"/>
    <x v="15"/>
    <s v="L1150"/>
    <x v="2"/>
    <s v="09"/>
    <s v="09609"/>
    <s v="Muud hariduse abiteenused"/>
    <s v=""/>
    <s v=""/>
    <x v="0"/>
  </r>
  <r>
    <x v="22"/>
    <n v="-1524"/>
    <x v="1"/>
    <x v="4"/>
    <s v="ÕPPEVAHENDITE JA KOLMANDATE ISIKUTE KOOLITUSE KULUD"/>
    <s v="2"/>
    <x v="1"/>
    <x v="15"/>
    <x v="15"/>
    <s v="L1150"/>
    <x v="2"/>
    <s v="09"/>
    <s v="09609"/>
    <s v="Muud hariduse abiteenused"/>
    <s v=""/>
    <s v=""/>
    <x v="0"/>
  </r>
  <r>
    <x v="23"/>
    <n v="1260"/>
    <x v="1"/>
    <x v="27"/>
    <s v="Veebipõhine tarkvara ja infosüsteem"/>
    <s v="2"/>
    <x v="1"/>
    <x v="16"/>
    <x v="16"/>
    <s v="L1150"/>
    <x v="2"/>
    <s v="09"/>
    <s v="09609"/>
    <s v="Muud hariduse abiteenused"/>
    <s v=""/>
    <s v=""/>
    <x v="0"/>
  </r>
  <r>
    <x v="24"/>
    <n v="-890"/>
    <x v="1"/>
    <x v="4"/>
    <s v="ÕPPEVAHENDITE JA KOLMANDATE ISIKUTE KOOLITUSE KULUD"/>
    <s v="2"/>
    <x v="1"/>
    <x v="15"/>
    <x v="15"/>
    <s v="L1150"/>
    <x v="2"/>
    <s v="09"/>
    <s v="09609"/>
    <s v="Muud hariduse abiteenused"/>
    <s v=""/>
    <s v=""/>
    <x v="0"/>
  </r>
  <r>
    <x v="25"/>
    <n v="-500"/>
    <x v="1"/>
    <x v="26"/>
    <s v="Haridusüritused Haridus-Kultuuriametis"/>
    <s v="2"/>
    <x v="1"/>
    <x v="16"/>
    <x v="16"/>
    <s v="L1150"/>
    <x v="2"/>
    <s v="09"/>
    <s v="09609"/>
    <s v="Muud hariduse abiteenused"/>
    <s v=""/>
    <s v=""/>
    <x v="0"/>
  </r>
  <r>
    <x v="26"/>
    <n v="-500"/>
    <x v="1"/>
    <x v="26"/>
    <s v="Haridusüritused Haridus-Kultuuriametis"/>
    <s v="2"/>
    <x v="1"/>
    <x v="16"/>
    <x v="16"/>
    <s v="L1150"/>
    <x v="2"/>
    <s v="09"/>
    <s v="09609"/>
    <s v="Muud hariduse abiteenused"/>
    <s v=""/>
    <s v=""/>
    <x v="0"/>
  </r>
  <r>
    <x v="27"/>
    <n v="-1643"/>
    <x v="1"/>
    <x v="4"/>
    <s v="ÕPPEVAHENDITE JA KOLMANDATE ISIKUTE KOOLITUSE KULUD"/>
    <s v="2"/>
    <x v="1"/>
    <x v="4"/>
    <x v="4"/>
    <s v="L1150"/>
    <x v="2"/>
    <s v="09"/>
    <s v="09800"/>
    <s v="Muu haridus, sh hariduse haldus"/>
    <s v=""/>
    <s v=""/>
    <x v="0"/>
  </r>
  <r>
    <x v="28"/>
    <n v="-1300"/>
    <x v="1"/>
    <x v="4"/>
    <s v="ÕPPEVAHENDITE JA KOLMANDATE ISIKUTE KOOLITUSE KULUD"/>
    <s v="2"/>
    <x v="1"/>
    <x v="4"/>
    <x v="4"/>
    <s v="L1150"/>
    <x v="2"/>
    <s v="09"/>
    <s v="09800"/>
    <s v="Muu haridus, sh hariduse haldus"/>
    <s v=""/>
    <s v=""/>
    <x v="0"/>
  </r>
  <r>
    <x v="8"/>
    <n v="-1000"/>
    <x v="1"/>
    <x v="4"/>
    <s v="ÕPPEVAHENDITE JA KOLMANDATE ISIKUTE KOOLITUSE KULUD"/>
    <s v="2"/>
    <x v="1"/>
    <x v="4"/>
    <x v="4"/>
    <s v="L1150"/>
    <x v="2"/>
    <s v="09"/>
    <s v="09800"/>
    <s v="Muu haridus, sh hariduse haldus"/>
    <s v=""/>
    <s v=""/>
    <x v="0"/>
  </r>
  <r>
    <x v="29"/>
    <n v="-100"/>
    <x v="1"/>
    <x v="28"/>
    <s v="Koolituslähetused"/>
    <s v="2"/>
    <x v="1"/>
    <x v="6"/>
    <x v="6"/>
    <s v="14"/>
    <x v="8"/>
    <s v="09"/>
    <s v="09110"/>
    <s v="Alusharidus"/>
    <s v=""/>
    <s v=""/>
    <x v="0"/>
  </r>
  <r>
    <x v="30"/>
    <n v="500"/>
    <x v="3"/>
    <x v="29"/>
    <s v="Muud toetused"/>
    <s v="2"/>
    <x v="1"/>
    <x v="6"/>
    <x v="6"/>
    <s v="14"/>
    <x v="8"/>
    <s v="09"/>
    <s v="09110"/>
    <s v="Alusharidus"/>
    <s v=""/>
    <s v=""/>
    <x v="0"/>
  </r>
  <r>
    <x v="31"/>
    <n v="30"/>
    <x v="7"/>
    <x v="30"/>
    <s v="muudele residentidele"/>
    <s v="2"/>
    <x v="1"/>
    <x v="6"/>
    <x v="6"/>
    <s v="14"/>
    <x v="8"/>
    <s v="09"/>
    <s v="09110"/>
    <s v="Alusharidus"/>
    <s v=""/>
    <s v=""/>
    <x v="0"/>
  </r>
  <r>
    <x v="29"/>
    <n v="100"/>
    <x v="1"/>
    <x v="31"/>
    <s v="Ravimid, töökaitsevahendid (prillid)"/>
    <s v="2"/>
    <x v="1"/>
    <x v="6"/>
    <x v="6"/>
    <s v="14"/>
    <x v="8"/>
    <s v="09"/>
    <s v="09110"/>
    <s v="Alusharidus"/>
    <s v=""/>
    <s v=""/>
    <x v="0"/>
  </r>
  <r>
    <x v="32"/>
    <n v="-500"/>
    <x v="3"/>
    <x v="32"/>
    <s v="Õpetajate töötasu"/>
    <s v="2"/>
    <x v="1"/>
    <x v="6"/>
    <x v="6"/>
    <s v="14"/>
    <x v="8"/>
    <s v="09"/>
    <s v="09110"/>
    <s v="Alusharidus"/>
    <s v=""/>
    <s v=""/>
    <x v="0"/>
  </r>
  <r>
    <x v="33"/>
    <n v="-80"/>
    <x v="1"/>
    <x v="28"/>
    <s v="Koolituslähetused"/>
    <s v="2"/>
    <x v="1"/>
    <x v="6"/>
    <x v="6"/>
    <s v="14"/>
    <x v="8"/>
    <s v="09"/>
    <s v="09110"/>
    <s v="Alusharidus"/>
    <s v=""/>
    <s v=""/>
    <x v="0"/>
  </r>
  <r>
    <x v="34"/>
    <n v="80"/>
    <x v="1"/>
    <x v="33"/>
    <s v="Kulud info- ja PR teenustele k.a. ajalehekuulutuse"/>
    <s v="2"/>
    <x v="1"/>
    <x v="6"/>
    <x v="6"/>
    <s v="14"/>
    <x v="8"/>
    <s v="09"/>
    <s v="09110"/>
    <s v="Alusharidus"/>
    <s v=""/>
    <s v=""/>
    <x v="0"/>
  </r>
  <r>
    <x v="35"/>
    <n v="-30"/>
    <x v="1"/>
    <x v="28"/>
    <s v="Koolituslähetused"/>
    <s v="2"/>
    <x v="1"/>
    <x v="6"/>
    <x v="6"/>
    <s v="14"/>
    <x v="8"/>
    <s v="09"/>
    <s v="09110"/>
    <s v="Alusharidus"/>
    <s v=""/>
    <s v=""/>
    <x v="0"/>
  </r>
  <r>
    <x v="36"/>
    <n v="-640"/>
    <x v="1"/>
    <x v="34"/>
    <s v="Kindlustusmaksed"/>
    <s v="2"/>
    <x v="1"/>
    <x v="17"/>
    <x v="17"/>
    <s v="L1220"/>
    <x v="1"/>
    <s v="10"/>
    <s v="10900"/>
    <s v="Muu sotsiaalne kaitse, sh sotsiaalse kaitse haldus"/>
    <s v=""/>
    <s v=""/>
    <x v="0"/>
  </r>
  <r>
    <x v="36"/>
    <n v="-850"/>
    <x v="1"/>
    <x v="35"/>
    <s v="Kulud remondile ja hooldusele"/>
    <s v="2"/>
    <x v="1"/>
    <x v="17"/>
    <x v="17"/>
    <s v="L1220"/>
    <x v="1"/>
    <s v="10"/>
    <s v="10900"/>
    <s v="Muu sotsiaalne kaitse, sh sotsiaalse kaitse haldus"/>
    <s v=""/>
    <s v=""/>
    <x v="0"/>
  </r>
  <r>
    <x v="37"/>
    <n v="7500"/>
    <x v="1"/>
    <x v="36"/>
    <s v="ADMINISTREERIMISKULUD"/>
    <s v="2"/>
    <x v="1"/>
    <x v="18"/>
    <x v="18"/>
    <s v="L1220"/>
    <x v="1"/>
    <s v="10"/>
    <s v="10900"/>
    <s v="Muu sotsiaalne kaitse, sh sotsiaalse kaitse haldus"/>
    <s v=""/>
    <s v=""/>
    <x v="0"/>
  </r>
  <r>
    <x v="38"/>
    <n v="3696"/>
    <x v="3"/>
    <x v="18"/>
    <s v="Sotsiaalmaks töötasudelt ja toetustelt"/>
    <s v="2"/>
    <x v="1"/>
    <x v="19"/>
    <x v="19"/>
    <s v="L1220"/>
    <x v="1"/>
    <s v="10"/>
    <s v="10900"/>
    <s v="Muu sotsiaalne kaitse, sh sotsiaalse kaitse haldus"/>
    <s v=""/>
    <s v=""/>
    <x v="0"/>
  </r>
  <r>
    <x v="38"/>
    <n v="11200"/>
    <x v="3"/>
    <x v="37"/>
    <s v="Avaliku teenistuse ametnike töötasu"/>
    <s v="2"/>
    <x v="1"/>
    <x v="19"/>
    <x v="19"/>
    <s v="L1220"/>
    <x v="1"/>
    <s v="10"/>
    <s v="10900"/>
    <s v="Muu sotsiaalne kaitse, sh sotsiaalse kaitse haldus"/>
    <s v=""/>
    <s v=""/>
    <x v="0"/>
  </r>
  <r>
    <x v="38"/>
    <n v="90"/>
    <x v="3"/>
    <x v="17"/>
    <s v="Töötuskindlustusmakse"/>
    <s v="2"/>
    <x v="1"/>
    <x v="19"/>
    <x v="19"/>
    <s v="L1220"/>
    <x v="1"/>
    <s v="10"/>
    <s v="10900"/>
    <s v="Muu sotsiaalne kaitse, sh sotsiaalse kaitse haldus"/>
    <s v=""/>
    <s v=""/>
    <x v="0"/>
  </r>
  <r>
    <x v="39"/>
    <n v="20389"/>
    <x v="4"/>
    <x v="16"/>
    <s v="Muud sotsiaalabitoetused"/>
    <s v="2"/>
    <x v="1"/>
    <x v="20"/>
    <x v="20"/>
    <s v="L1220"/>
    <x v="1"/>
    <s v="10"/>
    <s v="10702"/>
    <s v="Muu sotsiaalsete riskirühmade kaitse"/>
    <s v=""/>
    <s v=""/>
    <x v="0"/>
  </r>
  <r>
    <x v="40"/>
    <n v="-7500"/>
    <x v="1"/>
    <x v="38"/>
    <s v="SOTSIAALTEENUSED"/>
    <s v="2"/>
    <x v="1"/>
    <x v="21"/>
    <x v="21"/>
    <s v="L1220"/>
    <x v="1"/>
    <s v="10"/>
    <s v="10702"/>
    <s v="Muu sotsiaalsete riskirühmade kaitse"/>
    <s v=""/>
    <s v=""/>
    <x v="0"/>
  </r>
  <r>
    <x v="41"/>
    <n v="-5573"/>
    <x v="1"/>
    <x v="39"/>
    <s v="Muud sotsiaalkulud"/>
    <s v="2"/>
    <x v="1"/>
    <x v="20"/>
    <x v="20"/>
    <s v="L1220"/>
    <x v="1"/>
    <s v="10"/>
    <s v="10702"/>
    <s v="Muu sotsiaalsete riskirühmade kaitse"/>
    <s v=""/>
    <s v=""/>
    <x v="0"/>
  </r>
  <r>
    <x v="42"/>
    <n v="10002"/>
    <x v="4"/>
    <x v="16"/>
    <s v="Muud sotsiaalabitoetused"/>
    <s v="2"/>
    <x v="1"/>
    <x v="22"/>
    <x v="22"/>
    <s v="L1220"/>
    <x v="1"/>
    <s v="10"/>
    <s v="10402"/>
    <s v="Muu perekondade ja laste sotsiaalne kaitse"/>
    <s v=""/>
    <s v=""/>
    <x v="0"/>
  </r>
  <r>
    <x v="43"/>
    <n v="100"/>
    <x v="1"/>
    <x v="40"/>
    <s v="Isikliku sõiduauto kasutamise kulud"/>
    <s v="2"/>
    <x v="1"/>
    <x v="23"/>
    <x v="23"/>
    <s v="L1210"/>
    <x v="6"/>
    <s v="01"/>
    <s v="01112"/>
    <s v="Valla- ja linnavalitsus"/>
    <s v=""/>
    <s v=""/>
    <x v="0"/>
  </r>
  <r>
    <x v="44"/>
    <n v="2190"/>
    <x v="1"/>
    <x v="23"/>
    <s v="Muud administreerimiskulud, pangateenused"/>
    <s v="2"/>
    <x v="1"/>
    <x v="24"/>
    <x v="24"/>
    <s v="L1210"/>
    <x v="6"/>
    <s v="01"/>
    <s v="01112"/>
    <s v="Valla- ja linnavalitsus"/>
    <s v=""/>
    <s v=""/>
    <x v="0"/>
  </r>
  <r>
    <x v="45"/>
    <n v="-96"/>
    <x v="3"/>
    <x v="17"/>
    <s v="Töötuskindlustusmakse"/>
    <s v="2"/>
    <x v="1"/>
    <x v="19"/>
    <x v="19"/>
    <s v="L1170"/>
    <x v="7"/>
    <s v="01"/>
    <s v="01112"/>
    <s v="Valla- ja linnavalitsus"/>
    <s v=""/>
    <s v=""/>
    <x v="0"/>
  </r>
  <r>
    <x v="45"/>
    <n v="-3960"/>
    <x v="3"/>
    <x v="18"/>
    <s v="Sotsiaalmaks töötasudelt ja toetustelt"/>
    <s v="2"/>
    <x v="1"/>
    <x v="19"/>
    <x v="19"/>
    <s v="L1170"/>
    <x v="7"/>
    <s v="01"/>
    <s v="01112"/>
    <s v="Valla- ja linnavalitsus"/>
    <s v=""/>
    <s v=""/>
    <x v="0"/>
  </r>
  <r>
    <x v="45"/>
    <n v="-12000"/>
    <x v="3"/>
    <x v="12"/>
    <s v="Töötajate töötasu"/>
    <s v="2"/>
    <x v="1"/>
    <x v="19"/>
    <x v="19"/>
    <s v="L1170"/>
    <x v="7"/>
    <s v="01"/>
    <s v="01112"/>
    <s v="Valla- ja linnavalitsus"/>
    <s v=""/>
    <s v=""/>
    <x v="0"/>
  </r>
  <r>
    <x v="46"/>
    <n v="-44"/>
    <x v="3"/>
    <x v="17"/>
    <s v="Töötuskindlustusmakse"/>
    <s v="2"/>
    <x v="1"/>
    <x v="19"/>
    <x v="19"/>
    <s v="L1170"/>
    <x v="7"/>
    <s v="01"/>
    <s v="01112"/>
    <s v="Valla- ja linnavalitsus"/>
    <s v=""/>
    <s v=""/>
    <x v="0"/>
  </r>
  <r>
    <x v="46"/>
    <n v="-1794"/>
    <x v="3"/>
    <x v="18"/>
    <s v="Sotsiaalmaks töötasudelt ja toetustelt"/>
    <s v="2"/>
    <x v="1"/>
    <x v="19"/>
    <x v="19"/>
    <s v="L1170"/>
    <x v="7"/>
    <s v="01"/>
    <s v="01112"/>
    <s v="Valla- ja linnavalitsus"/>
    <s v=""/>
    <s v=""/>
    <x v="0"/>
  </r>
  <r>
    <x v="47"/>
    <n v="-5437"/>
    <x v="3"/>
    <x v="37"/>
    <s v="Avaliku teenistuse ametnike töötasu"/>
    <s v="2"/>
    <x v="1"/>
    <x v="19"/>
    <x v="19"/>
    <s v="L1170"/>
    <x v="7"/>
    <s v="01"/>
    <s v="01112"/>
    <s v="Valla- ja linnavalitsus"/>
    <s v=""/>
    <s v=""/>
    <x v="0"/>
  </r>
  <r>
    <x v="10"/>
    <n v="240"/>
    <x v="1"/>
    <x v="41"/>
    <s v="Tervise edendamise kulud"/>
    <s v="2"/>
    <x v="1"/>
    <x v="6"/>
    <x v="6"/>
    <s v="13"/>
    <x v="9"/>
    <s v="09"/>
    <s v="09110"/>
    <s v="Alusharidus"/>
    <s v=""/>
    <s v=""/>
    <x v="0"/>
  </r>
  <r>
    <x v="10"/>
    <n v="-240"/>
    <x v="1"/>
    <x v="42"/>
    <s v="Esindus- ja vastuvõtukulud"/>
    <s v="2"/>
    <x v="1"/>
    <x v="6"/>
    <x v="6"/>
    <s v="13"/>
    <x v="9"/>
    <s v="09"/>
    <s v="09110"/>
    <s v="Alusharidus"/>
    <s v=""/>
    <s v=""/>
    <x v="0"/>
  </r>
  <r>
    <x v="48"/>
    <n v="600"/>
    <x v="1"/>
    <x v="6"/>
    <s v="Kulud muudele õppevahenditele"/>
    <s v="2"/>
    <x v="1"/>
    <x v="6"/>
    <x v="6"/>
    <s v="13"/>
    <x v="9"/>
    <s v="09"/>
    <s v="09110"/>
    <s v="Alusharidus"/>
    <s v=""/>
    <s v=""/>
    <x v="0"/>
  </r>
  <r>
    <x v="48"/>
    <n v="175"/>
    <x v="1"/>
    <x v="14"/>
    <s v="Inventari hooldus"/>
    <s v="2"/>
    <x v="1"/>
    <x v="6"/>
    <x v="6"/>
    <s v="13"/>
    <x v="9"/>
    <s v="09"/>
    <s v="09110"/>
    <s v="Alusharidus"/>
    <s v=""/>
    <s v=""/>
    <x v="0"/>
  </r>
  <r>
    <x v="48"/>
    <n v="108"/>
    <x v="3"/>
    <x v="43"/>
    <s v="Töötajate v.a. õpetajate töötuskindlustusmakse"/>
    <s v="2"/>
    <x v="1"/>
    <x v="6"/>
    <x v="6"/>
    <s v="13"/>
    <x v="9"/>
    <s v="09"/>
    <s v="09110"/>
    <s v="Alusharidus"/>
    <s v=""/>
    <s v=""/>
    <x v="0"/>
  </r>
  <r>
    <x v="48"/>
    <n v="4435"/>
    <x v="3"/>
    <x v="44"/>
    <s v="Töötajate v.a. õpetajad sotsiaalmaks"/>
    <s v="2"/>
    <x v="1"/>
    <x v="6"/>
    <x v="6"/>
    <s v="13"/>
    <x v="9"/>
    <s v="09"/>
    <s v="09110"/>
    <s v="Alusharidus"/>
    <s v=""/>
    <s v=""/>
    <x v="0"/>
  </r>
  <r>
    <x v="48"/>
    <n v="13440"/>
    <x v="3"/>
    <x v="12"/>
    <s v="Töötajate töötasu"/>
    <s v="2"/>
    <x v="1"/>
    <x v="6"/>
    <x v="6"/>
    <s v="13"/>
    <x v="9"/>
    <s v="09"/>
    <s v="09110"/>
    <s v="Alusharidus"/>
    <s v=""/>
    <s v=""/>
    <x v="0"/>
  </r>
  <r>
    <x v="48"/>
    <n v="64"/>
    <x v="3"/>
    <x v="45"/>
    <s v="Õpetajate töötuskindlustus (hariduse toetusfond)"/>
    <s v="2"/>
    <x v="1"/>
    <x v="6"/>
    <x v="6"/>
    <s v="13"/>
    <x v="9"/>
    <s v="09"/>
    <s v="09110"/>
    <s v="Alusharidus"/>
    <s v=""/>
    <s v=""/>
    <x v="0"/>
  </r>
  <r>
    <x v="48"/>
    <n v="2653"/>
    <x v="3"/>
    <x v="46"/>
    <s v="Õpetajate sotsiaalmaks (hariduse toetusfondist)"/>
    <s v="2"/>
    <x v="1"/>
    <x v="6"/>
    <x v="6"/>
    <s v="13"/>
    <x v="9"/>
    <s v="09"/>
    <s v="09110"/>
    <s v="Alusharidus"/>
    <s v=""/>
    <s v=""/>
    <x v="0"/>
  </r>
  <r>
    <x v="48"/>
    <n v="8040"/>
    <x v="3"/>
    <x v="32"/>
    <s v="Õpetajate töötasu"/>
    <s v="2"/>
    <x v="1"/>
    <x v="6"/>
    <x v="6"/>
    <s v="13"/>
    <x v="9"/>
    <s v="09"/>
    <s v="09110"/>
    <s v="Alusharidus"/>
    <s v=""/>
    <s v=""/>
    <x v="0"/>
  </r>
  <r>
    <x v="49"/>
    <n v="200000"/>
    <x v="0"/>
    <x v="0"/>
    <s v="Hooned ja rajatised"/>
    <s v="4"/>
    <x v="0"/>
    <x v="25"/>
    <x v="25"/>
    <s v="L1192"/>
    <x v="10"/>
    <s v="09"/>
    <s v="09110"/>
    <s v="Alusharidus"/>
    <s v=""/>
    <s v=""/>
    <x v="0"/>
  </r>
  <r>
    <x v="50"/>
    <n v="-57728"/>
    <x v="1"/>
    <x v="3"/>
    <s v="kulud kolmandate isikute koolitusele"/>
    <s v="2"/>
    <x v="1"/>
    <x v="3"/>
    <x v="3"/>
    <s v="L1150"/>
    <x v="2"/>
    <s v="09"/>
    <s v="09212"/>
    <s v="Põhihariduse otsekulud"/>
    <s v=""/>
    <s v=""/>
    <x v="0"/>
  </r>
  <r>
    <x v="51"/>
    <n v="1500"/>
    <x v="1"/>
    <x v="47"/>
    <s v="KOMMUNIKATSIOONI-, KULTUURI- JA VABA  AJA SISUSTAMISE KULUD"/>
    <s v="2"/>
    <x v="1"/>
    <x v="26"/>
    <x v="26"/>
    <s v="L1150"/>
    <x v="2"/>
    <s v="08"/>
    <s v="08600"/>
    <s v="Muu vaba aeg, kultuur, religioon, sh haldus"/>
    <s v=""/>
    <s v=""/>
    <x v="0"/>
  </r>
  <r>
    <x v="52"/>
    <n v="-1500"/>
    <x v="1"/>
    <x v="47"/>
    <s v="KOMMUNIKATSIOONI-, KULTUURI- JA VABA  AJA SISUSTAMISE KULUD"/>
    <s v="2"/>
    <x v="1"/>
    <x v="27"/>
    <x v="27"/>
    <s v="L1150"/>
    <x v="2"/>
    <s v="08"/>
    <s v="08600"/>
    <s v="Muu vaba aeg, kultuur, religioon, sh haldus"/>
    <s v=""/>
    <s v=""/>
    <x v="0"/>
  </r>
  <r>
    <x v="53"/>
    <n v="2000"/>
    <x v="7"/>
    <x v="48"/>
    <s v="muudele residentidele"/>
    <s v="2"/>
    <x v="1"/>
    <x v="28"/>
    <x v="28"/>
    <s v="L1150"/>
    <x v="2"/>
    <s v="08"/>
    <s v="08600"/>
    <s v="Muu vaba aeg, kultuur, religioon, sh haldus"/>
    <s v=""/>
    <s v=""/>
    <x v="0"/>
  </r>
  <r>
    <x v="54"/>
    <n v="-2000"/>
    <x v="4"/>
    <x v="49"/>
    <s v="Preemiad, autasud, väljamaksed füüsilistele isikut"/>
    <s v="2"/>
    <x v="1"/>
    <x v="28"/>
    <x v="28"/>
    <s v="L1150"/>
    <x v="2"/>
    <s v="08"/>
    <s v="08600"/>
    <s v="Muu vaba aeg, kultuur, religioon, sh haldus"/>
    <s v=""/>
    <s v=""/>
    <x v="0"/>
  </r>
  <r>
    <x v="55"/>
    <n v="8000"/>
    <x v="1"/>
    <x v="47"/>
    <s v="KOMMUNIKATSIOONI-, KULTUURI- JA VABA  AJA SISUSTAMISE KULUD"/>
    <s v="2"/>
    <x v="1"/>
    <x v="29"/>
    <x v="29"/>
    <s v="L1150"/>
    <x v="2"/>
    <s v="08"/>
    <s v="08600"/>
    <s v="Muu vaba aeg, kultuur, religioon, sh haldus"/>
    <s v=""/>
    <s v=""/>
    <x v="0"/>
  </r>
  <r>
    <x v="56"/>
    <n v="-8000"/>
    <x v="7"/>
    <x v="48"/>
    <s v="muudele residentidele"/>
    <s v="2"/>
    <x v="1"/>
    <x v="29"/>
    <x v="29"/>
    <s v="L1150"/>
    <x v="2"/>
    <s v="08"/>
    <s v="08600"/>
    <s v="Muu vaba aeg, kultuur, religioon, sh haldus"/>
    <s v=""/>
    <s v=""/>
    <x v="0"/>
  </r>
  <r>
    <x v="57"/>
    <n v="-10000"/>
    <x v="1"/>
    <x v="50"/>
    <s v="Kulud jooksvale remondile"/>
    <s v="2"/>
    <x v="1"/>
    <x v="6"/>
    <x v="6"/>
    <s v="58"/>
    <x v="11"/>
    <s v="08"/>
    <s v="08102"/>
    <s v="Sport"/>
    <s v="9624"/>
    <s v="KVHA  Riia 93C Aerutamisbaas"/>
    <x v="0"/>
  </r>
  <r>
    <x v="58"/>
    <n v="500"/>
    <x v="1"/>
    <x v="8"/>
    <s v="Koolituskulud töötajatele, va õpetajad"/>
    <s v="2"/>
    <x v="1"/>
    <x v="6"/>
    <x v="6"/>
    <s v="49"/>
    <x v="12"/>
    <s v="09"/>
    <s v="09212"/>
    <s v="Põhihariduse otsekulud"/>
    <s v=""/>
    <s v=""/>
    <x v="0"/>
  </r>
  <r>
    <x v="59"/>
    <n v="3"/>
    <x v="3"/>
    <x v="45"/>
    <s v="Õpetajate töötuskindlustus (hariduse toetusfond)"/>
    <s v="2"/>
    <x v="1"/>
    <x v="6"/>
    <x v="6"/>
    <s v="27"/>
    <x v="13"/>
    <s v="09"/>
    <s v="09510"/>
    <s v="Noorte huviharidus ja huvitegevus"/>
    <s v=""/>
    <s v=""/>
    <x v="0"/>
  </r>
  <r>
    <x v="59"/>
    <n v="133"/>
    <x v="3"/>
    <x v="46"/>
    <s v="Õpetajate sotsiaalmaks (hariduse toetusfondist)"/>
    <s v="2"/>
    <x v="1"/>
    <x v="6"/>
    <x v="6"/>
    <s v="27"/>
    <x v="13"/>
    <s v="09"/>
    <s v="09510"/>
    <s v="Noorte huviharidus ja huvitegevus"/>
    <s v=""/>
    <s v=""/>
    <x v="0"/>
  </r>
  <r>
    <x v="60"/>
    <n v="407"/>
    <x v="2"/>
    <x v="51"/>
    <s v="Ruumide üür"/>
    <s v="1"/>
    <x v="2"/>
    <x v="6"/>
    <x v="6"/>
    <s v="27"/>
    <x v="13"/>
    <s v="09"/>
    <s v="09510"/>
    <s v="Noorte huviharidus ja huvitegevus"/>
    <s v=""/>
    <s v=""/>
    <x v="0"/>
  </r>
  <r>
    <x v="59"/>
    <n v="404"/>
    <x v="3"/>
    <x v="32"/>
    <s v="Õpetajate töötasu"/>
    <s v="2"/>
    <x v="1"/>
    <x v="6"/>
    <x v="6"/>
    <s v="27"/>
    <x v="13"/>
    <s v="09"/>
    <s v="09510"/>
    <s v="Noorte huviharidus ja huvitegevus"/>
    <s v=""/>
    <s v=""/>
    <x v="0"/>
  </r>
  <r>
    <x v="61"/>
    <n v="133"/>
    <x v="2"/>
    <x v="52"/>
    <s v="Muud tulud haridusalasest tegevusest"/>
    <s v="1"/>
    <x v="2"/>
    <x v="6"/>
    <x v="6"/>
    <s v="27"/>
    <x v="13"/>
    <s v="09"/>
    <s v="09510"/>
    <s v="Noorte huviharidus ja huvitegevus"/>
    <s v=""/>
    <s v=""/>
    <x v="0"/>
  </r>
  <r>
    <x v="62"/>
    <n v="1300"/>
    <x v="1"/>
    <x v="53"/>
    <s v="Kulud riist- ja tarkvara ostmiseks"/>
    <s v="2"/>
    <x v="1"/>
    <x v="6"/>
    <x v="6"/>
    <s v="20"/>
    <x v="3"/>
    <s v="09"/>
    <s v="09212"/>
    <s v="Põhihariduse otsekulud"/>
    <s v="3000"/>
    <s v="IKT kulud asutustes"/>
    <x v="0"/>
  </r>
  <r>
    <x v="63"/>
    <n v="7964"/>
    <x v="1"/>
    <x v="54"/>
    <s v="RAJATISTE MAJANDAMISKULUD"/>
    <s v="2"/>
    <x v="1"/>
    <x v="30"/>
    <x v="30"/>
    <s v="L1192"/>
    <x v="10"/>
    <s v="05"/>
    <s v="05400"/>
    <s v="Bioloogilise mitmekesisuse ja maastiku kaitse"/>
    <s v=""/>
    <s v=""/>
    <x v="0"/>
  </r>
  <r>
    <x v="64"/>
    <n v="198"/>
    <x v="1"/>
    <x v="55"/>
    <s v="Muud inventarikulud"/>
    <s v="2"/>
    <x v="1"/>
    <x v="6"/>
    <x v="6"/>
    <s v="15"/>
    <x v="14"/>
    <s v="09"/>
    <s v="09110"/>
    <s v="Alusharidus"/>
    <s v=""/>
    <s v=""/>
    <x v="0"/>
  </r>
  <r>
    <x v="65"/>
    <n v="-90"/>
    <x v="1"/>
    <x v="56"/>
    <s v="Hügeenitarbed"/>
    <s v="2"/>
    <x v="1"/>
    <x v="6"/>
    <x v="6"/>
    <s v="15"/>
    <x v="14"/>
    <s v="09"/>
    <s v="09110"/>
    <s v="Alusharidus"/>
    <s v=""/>
    <s v=""/>
    <x v="0"/>
  </r>
  <r>
    <x v="65"/>
    <n v="15"/>
    <x v="7"/>
    <x v="30"/>
    <s v="muudele residentidele"/>
    <s v="2"/>
    <x v="1"/>
    <x v="6"/>
    <x v="6"/>
    <s v="15"/>
    <x v="14"/>
    <s v="09"/>
    <s v="09110"/>
    <s v="Alusharidus"/>
    <s v=""/>
    <s v=""/>
    <x v="0"/>
  </r>
  <r>
    <x v="65"/>
    <n v="-1516"/>
    <x v="1"/>
    <x v="55"/>
    <s v="Muud inventarikulud"/>
    <s v="2"/>
    <x v="1"/>
    <x v="6"/>
    <x v="6"/>
    <s v="15"/>
    <x v="14"/>
    <s v="09"/>
    <s v="09110"/>
    <s v="Alusharidus"/>
    <s v=""/>
    <s v=""/>
    <x v="0"/>
  </r>
  <r>
    <x v="66"/>
    <n v="1516"/>
    <x v="1"/>
    <x v="5"/>
    <s v="Ruumide sisustus, mööbel"/>
    <s v="2"/>
    <x v="1"/>
    <x v="6"/>
    <x v="6"/>
    <s v="15"/>
    <x v="14"/>
    <s v="09"/>
    <s v="09110"/>
    <s v="Alusharidus"/>
    <s v=""/>
    <s v=""/>
    <x v="0"/>
  </r>
  <r>
    <x v="65"/>
    <n v="-198"/>
    <x v="1"/>
    <x v="40"/>
    <s v="Isikliku sõiduauto kasutamise kulud"/>
    <s v="2"/>
    <x v="1"/>
    <x v="6"/>
    <x v="6"/>
    <s v="15"/>
    <x v="14"/>
    <s v="09"/>
    <s v="09110"/>
    <s v="Alusharidus"/>
    <s v=""/>
    <s v=""/>
    <x v="0"/>
  </r>
  <r>
    <x v="65"/>
    <n v="75"/>
    <x v="1"/>
    <x v="23"/>
    <s v="Muud administreerimiskulud, pangateenused"/>
    <s v="2"/>
    <x v="1"/>
    <x v="6"/>
    <x v="6"/>
    <s v="15"/>
    <x v="14"/>
    <s v="09"/>
    <s v="09110"/>
    <s v="Alusharidus"/>
    <s v=""/>
    <s v=""/>
    <x v="0"/>
  </r>
  <r>
    <x v="67"/>
    <n v="-700"/>
    <x v="1"/>
    <x v="57"/>
    <s v="Riskianalüüs"/>
    <s v="2"/>
    <x v="1"/>
    <x v="6"/>
    <x v="6"/>
    <s v="15"/>
    <x v="14"/>
    <s v="09"/>
    <s v="09110"/>
    <s v="Alusharidus"/>
    <s v=""/>
    <s v=""/>
    <x v="0"/>
  </r>
  <r>
    <x v="68"/>
    <n v="700"/>
    <x v="1"/>
    <x v="33"/>
    <s v="Kulud info- ja PR teenustele k.a. ajalehekuulutuse"/>
    <s v="2"/>
    <x v="1"/>
    <x v="6"/>
    <x v="6"/>
    <s v="15"/>
    <x v="14"/>
    <s v="09"/>
    <s v="09110"/>
    <s v="Alusharidus"/>
    <s v=""/>
    <s v=""/>
    <x v="0"/>
  </r>
  <r>
    <x v="69"/>
    <n v="50000"/>
    <x v="0"/>
    <x v="0"/>
    <s v="Hooned ja rajatised"/>
    <s v="4"/>
    <x v="0"/>
    <x v="7"/>
    <x v="7"/>
    <s v="20"/>
    <x v="3"/>
    <s v="09"/>
    <s v="09212"/>
    <s v="Põhihariduse otsekulud"/>
    <s v="9607"/>
    <s v="KVHA  Kesk-Kaare 17 Kaare Kool"/>
    <x v="0"/>
  </r>
  <r>
    <x v="41"/>
    <n v="33"/>
    <x v="3"/>
    <x v="43"/>
    <s v="Töötajate v.a. õpetajate töötuskindlustusmakse"/>
    <s v="2"/>
    <x v="1"/>
    <x v="6"/>
    <x v="6"/>
    <s v="42"/>
    <x v="15"/>
    <s v="10"/>
    <s v="10702"/>
    <s v="Muu sotsiaalsete riskirühmade kaitse"/>
    <s v=""/>
    <s v=""/>
    <x v="0"/>
  </r>
  <r>
    <x v="41"/>
    <n v="1375"/>
    <x v="3"/>
    <x v="44"/>
    <s v="Töötajate v.a. õpetajad sotsiaalmaks"/>
    <s v="2"/>
    <x v="1"/>
    <x v="6"/>
    <x v="6"/>
    <s v="42"/>
    <x v="15"/>
    <s v="10"/>
    <s v="10702"/>
    <s v="Muu sotsiaalsete riskirühmade kaitse"/>
    <s v=""/>
    <s v=""/>
    <x v="0"/>
  </r>
  <r>
    <x v="41"/>
    <n v="4165"/>
    <x v="3"/>
    <x v="12"/>
    <s v="Töötajate töötasu"/>
    <s v="2"/>
    <x v="1"/>
    <x v="6"/>
    <x v="6"/>
    <s v="42"/>
    <x v="15"/>
    <s v="10"/>
    <s v="10702"/>
    <s v="Muu sotsiaalsete riskirühmade kaitse"/>
    <s v=""/>
    <s v=""/>
    <x v="0"/>
  </r>
  <r>
    <x v="70"/>
    <n v="10000"/>
    <x v="1"/>
    <x v="50"/>
    <s v="Kulud jooksvale remondile"/>
    <s v="2"/>
    <x v="1"/>
    <x v="6"/>
    <x v="6"/>
    <s v="58"/>
    <x v="11"/>
    <s v="08"/>
    <s v="08102"/>
    <s v="Sport"/>
    <s v="9631"/>
    <s v="KVHA  Vaksali 4 Spordihoone uus osa"/>
    <x v="0"/>
  </r>
  <r>
    <x v="71"/>
    <n v="3640"/>
    <x v="6"/>
    <x v="58"/>
    <s v="Hoiatustrahv liiklusseaduse alusel"/>
    <s v="1"/>
    <x v="2"/>
    <x v="31"/>
    <x v="31"/>
    <s v="L1170"/>
    <x v="7"/>
    <s v="00"/>
    <s v="00000"/>
    <s v="Tegevusalata"/>
    <s v=""/>
    <s v=""/>
    <x v="0"/>
  </r>
  <r>
    <x v="72"/>
    <n v="6600"/>
    <x v="2"/>
    <x v="59"/>
    <s v="üür"/>
    <s v="1"/>
    <x v="2"/>
    <x v="32"/>
    <x v="32"/>
    <s v="L1192"/>
    <x v="10"/>
    <s v="00"/>
    <s v="00000"/>
    <s v="Tegevusalata"/>
    <s v="9652"/>
    <s v="KVHA Vaksali 2 pangamaja"/>
    <x v="0"/>
  </r>
  <r>
    <x v="73"/>
    <n v="-1000"/>
    <x v="1"/>
    <x v="40"/>
    <s v="Isikliku sõiduauto kasutamise kulud"/>
    <s v="2"/>
    <x v="1"/>
    <x v="23"/>
    <x v="23"/>
    <s v="L1192"/>
    <x v="10"/>
    <s v="01"/>
    <s v="01112"/>
    <s v="Valla- ja linnavalitsus"/>
    <s v="9640"/>
    <s v="KVHA  Üldkulud"/>
    <x v="0"/>
  </r>
  <r>
    <x v="74"/>
    <n v="-2500"/>
    <x v="5"/>
    <x v="60"/>
    <s v="Teede ja tänavate sulgemise maks"/>
    <s v="1"/>
    <x v="2"/>
    <x v="33"/>
    <x v="33"/>
    <s v="L1192"/>
    <x v="10"/>
    <s v="04"/>
    <s v="04510"/>
    <s v="Maanteetransport"/>
    <s v=""/>
    <s v=""/>
    <x v="0"/>
  </r>
  <r>
    <x v="75"/>
    <n v="-43874"/>
    <x v="0"/>
    <x v="0"/>
    <s v="Hooned ja rajatised"/>
    <s v="4"/>
    <x v="0"/>
    <x v="34"/>
    <x v="34"/>
    <s v="L1192"/>
    <x v="10"/>
    <s v="04"/>
    <s v="04740"/>
    <s v="Üldmajanduslikud arendusprojektid"/>
    <s v=""/>
    <s v=""/>
    <x v="0"/>
  </r>
  <r>
    <x v="76"/>
    <n v="-26400"/>
    <x v="0"/>
    <x v="0"/>
    <s v="Hooned ja rajatised"/>
    <s v="4"/>
    <x v="0"/>
    <x v="34"/>
    <x v="34"/>
    <s v="L1192"/>
    <x v="10"/>
    <s v="04"/>
    <s v="04740"/>
    <s v="Üldmajanduslikud arendusprojektid"/>
    <s v=""/>
    <s v=""/>
    <x v="0"/>
  </r>
  <r>
    <x v="77"/>
    <n v="281576"/>
    <x v="0"/>
    <x v="0"/>
    <s v="Hooned ja rajatised"/>
    <s v="4"/>
    <x v="0"/>
    <x v="35"/>
    <x v="35"/>
    <s v="L1192"/>
    <x v="10"/>
    <s v="04"/>
    <s v="04740"/>
    <s v="Üldmajanduslikud arendusprojektid"/>
    <s v=""/>
    <s v=""/>
    <x v="0"/>
  </r>
  <r>
    <x v="78"/>
    <n v="-200000"/>
    <x v="0"/>
    <x v="0"/>
    <s v="Hooned ja rajatised"/>
    <s v="4"/>
    <x v="0"/>
    <x v="35"/>
    <x v="35"/>
    <s v="L1192"/>
    <x v="10"/>
    <s v="04"/>
    <s v="04740"/>
    <s v="Üldmajanduslikud arendusprojektid"/>
    <s v=""/>
    <s v=""/>
    <x v="0"/>
  </r>
  <r>
    <x v="79"/>
    <n v="-45302"/>
    <x v="0"/>
    <x v="0"/>
    <s v="Hooned ja rajatised"/>
    <s v="4"/>
    <x v="0"/>
    <x v="35"/>
    <x v="35"/>
    <s v="L1192"/>
    <x v="10"/>
    <s v="04"/>
    <s v="04740"/>
    <s v="Üldmajanduslikud arendusprojektid"/>
    <s v=""/>
    <s v=""/>
    <x v="0"/>
  </r>
  <r>
    <x v="80"/>
    <n v="-35000"/>
    <x v="0"/>
    <x v="0"/>
    <s v="Hooned ja rajatised"/>
    <s v="4"/>
    <x v="0"/>
    <x v="35"/>
    <x v="35"/>
    <s v="L1192"/>
    <x v="10"/>
    <s v="04"/>
    <s v="04740"/>
    <s v="Üldmajanduslikud arendusprojektid"/>
    <s v=""/>
    <s v=""/>
    <x v="0"/>
  </r>
  <r>
    <x v="75"/>
    <n v="43874"/>
    <x v="0"/>
    <x v="61"/>
    <s v="Osaluste soetus"/>
    <s v="4"/>
    <x v="0"/>
    <x v="36"/>
    <x v="36"/>
    <s v="L1192"/>
    <x v="10"/>
    <s v="05"/>
    <s v="05200"/>
    <s v="Heitveekäitlus"/>
    <s v=""/>
    <s v=""/>
    <x v="0"/>
  </r>
  <r>
    <x v="81"/>
    <n v="3773"/>
    <x v="1"/>
    <x v="54"/>
    <s v="RAJATISTE MAJANDAMISKULUD"/>
    <s v="2"/>
    <x v="1"/>
    <x v="37"/>
    <x v="37"/>
    <s v="L1192"/>
    <x v="10"/>
    <s v="06"/>
    <s v="06300"/>
    <s v="Veevarustus"/>
    <s v=""/>
    <s v=""/>
    <x v="0"/>
  </r>
  <r>
    <x v="82"/>
    <n v="26400"/>
    <x v="7"/>
    <x v="62"/>
    <s v="Sihtotstarbelised eraldised põhivara soetamiseks"/>
    <s v="4"/>
    <x v="0"/>
    <x v="34"/>
    <x v="34"/>
    <s v="L1192"/>
    <x v="10"/>
    <s v="06"/>
    <s v="06400"/>
    <s v="Tänavavalgustus"/>
    <s v=""/>
    <s v=""/>
    <x v="0"/>
  </r>
  <r>
    <x v="79"/>
    <n v="45302"/>
    <x v="0"/>
    <x v="0"/>
    <s v="Hooned ja rajatised"/>
    <s v="4"/>
    <x v="0"/>
    <x v="38"/>
    <x v="38"/>
    <s v="L1192"/>
    <x v="10"/>
    <s v="08"/>
    <s v="08102"/>
    <s v="Sport"/>
    <s v=""/>
    <s v=""/>
    <x v="0"/>
  </r>
  <r>
    <x v="83"/>
    <n v="4000"/>
    <x v="8"/>
    <x v="63"/>
    <s v="Finantstulud"/>
    <s v="3"/>
    <x v="3"/>
    <x v="39"/>
    <x v="39"/>
    <s v="L1210"/>
    <x v="6"/>
    <s v="01"/>
    <s v="01700"/>
    <s v="Valitsussektori võla teenindamine"/>
    <s v=""/>
    <s v=""/>
    <x v="0"/>
  </r>
  <r>
    <x v="84"/>
    <n v="7000"/>
    <x v="8"/>
    <x v="64"/>
    <s v="Muudelt residentidelt võetud laenudelt"/>
    <s v="4"/>
    <x v="0"/>
    <x v="40"/>
    <x v="40"/>
    <s v="L1210"/>
    <x v="6"/>
    <s v="01"/>
    <s v="01700"/>
    <s v="Valitsussektori võla teenindamine"/>
    <s v=""/>
    <s v=""/>
    <x v="0"/>
  </r>
  <r>
    <x v="83"/>
    <n v="3000"/>
    <x v="8"/>
    <x v="63"/>
    <s v="Finantstulud"/>
    <s v="3"/>
    <x v="3"/>
    <x v="41"/>
    <x v="41"/>
    <s v="L1210"/>
    <x v="6"/>
    <s v="01"/>
    <s v="01700"/>
    <s v="Valitsussektori võla teenindamine"/>
    <s v=""/>
    <s v=""/>
    <x v="0"/>
  </r>
  <r>
    <x v="85"/>
    <n v="3229"/>
    <x v="9"/>
    <x v="65"/>
    <s v="Tasandusfond lõige 1"/>
    <s v="1"/>
    <x v="2"/>
    <x v="42"/>
    <x v="42"/>
    <s v="L1210"/>
    <x v="6"/>
    <s v="01"/>
    <s v="01800"/>
    <s v="Üldiseloomuga ülekanded valitsussektoris"/>
    <s v=""/>
    <s v=""/>
    <x v="0"/>
  </r>
  <r>
    <x v="86"/>
    <n v="101932"/>
    <x v="2"/>
    <x v="2"/>
    <s v="Teenused"/>
    <s v="1"/>
    <x v="2"/>
    <x v="43"/>
    <x v="43"/>
    <s v="L1220"/>
    <x v="1"/>
    <s v="00"/>
    <s v="00000"/>
    <s v="Tegevusalata"/>
    <s v=""/>
    <s v=""/>
    <x v="0"/>
  </r>
  <r>
    <x v="87"/>
    <n v="20389"/>
    <x v="2"/>
    <x v="66"/>
    <s v="Muud tulud sotsiaalabialasest tegevusest"/>
    <s v="1"/>
    <x v="2"/>
    <x v="43"/>
    <x v="43"/>
    <s v="L1220"/>
    <x v="1"/>
    <s v="00"/>
    <s v="00000"/>
    <s v="Tegevusalata"/>
    <s v=""/>
    <s v=""/>
    <x v="0"/>
  </r>
  <r>
    <x v="88"/>
    <n v="44"/>
    <x v="3"/>
    <x v="17"/>
    <s v="Töötuskindlustusmakse"/>
    <s v="2"/>
    <x v="1"/>
    <x v="44"/>
    <x v="44"/>
    <s v="L1100"/>
    <x v="16"/>
    <s v="01"/>
    <s v="01112"/>
    <s v="Valla- ja linnavalitsus"/>
    <s v=""/>
    <s v=""/>
    <x v="0"/>
  </r>
  <r>
    <x v="88"/>
    <n v="1794"/>
    <x v="3"/>
    <x v="18"/>
    <s v="Sotsiaalmaks töötasudelt ja toetustelt"/>
    <s v="2"/>
    <x v="1"/>
    <x v="44"/>
    <x v="44"/>
    <s v="L1100"/>
    <x v="16"/>
    <s v="01"/>
    <s v="01112"/>
    <s v="Valla- ja linnavalitsus"/>
    <s v=""/>
    <s v=""/>
    <x v="0"/>
  </r>
  <r>
    <x v="88"/>
    <n v="5437"/>
    <x v="3"/>
    <x v="19"/>
    <s v="Töövõtulepingu alusel füüsilistele isikutele makst"/>
    <s v="2"/>
    <x v="1"/>
    <x v="44"/>
    <x v="44"/>
    <s v="L1100"/>
    <x v="16"/>
    <s v="01"/>
    <s v="01112"/>
    <s v="Valla- ja linnavalitsus"/>
    <s v=""/>
    <s v=""/>
    <x v="0"/>
  </r>
  <r>
    <x v="89"/>
    <n v="50"/>
    <x v="4"/>
    <x v="16"/>
    <s v="Muud sotsiaalabitoetused"/>
    <s v="2"/>
    <x v="1"/>
    <x v="45"/>
    <x v="45"/>
    <s v="L1170"/>
    <x v="7"/>
    <s v="10"/>
    <s v="10121"/>
    <s v="Muu puuetega inimeste sotsiaalne kaitse"/>
    <s v=""/>
    <s v=""/>
    <x v="0"/>
  </r>
  <r>
    <x v="90"/>
    <n v="96"/>
    <x v="3"/>
    <x v="17"/>
    <s v="Töötuskindlustusmakse"/>
    <s v="2"/>
    <x v="1"/>
    <x v="19"/>
    <x v="19"/>
    <s v="L1192"/>
    <x v="10"/>
    <s v="04"/>
    <s v="04900"/>
    <s v="Muu majandus (sh majanduse haldus)"/>
    <s v=""/>
    <s v=""/>
    <x v="0"/>
  </r>
  <r>
    <x v="90"/>
    <n v="3960"/>
    <x v="3"/>
    <x v="18"/>
    <s v="Sotsiaalmaks töötasudelt ja toetustelt"/>
    <s v="2"/>
    <x v="1"/>
    <x v="19"/>
    <x v="19"/>
    <s v="L1192"/>
    <x v="10"/>
    <s v="04"/>
    <s v="04900"/>
    <s v="Muu majandus (sh majanduse haldus)"/>
    <s v=""/>
    <s v=""/>
    <x v="0"/>
  </r>
  <r>
    <x v="90"/>
    <n v="12000"/>
    <x v="3"/>
    <x v="12"/>
    <s v="Töötajate töötasu"/>
    <s v="2"/>
    <x v="1"/>
    <x v="19"/>
    <x v="19"/>
    <s v="L1192"/>
    <x v="10"/>
    <s v="04"/>
    <s v="04900"/>
    <s v="Muu majandus (sh majanduse haldus)"/>
    <s v=""/>
    <s v=""/>
    <x v="0"/>
  </r>
  <r>
    <x v="91"/>
    <n v="-7964"/>
    <x v="1"/>
    <x v="54"/>
    <s v="RAJATISTE MAJANDAMISKULUD"/>
    <s v="2"/>
    <x v="1"/>
    <x v="46"/>
    <x v="46"/>
    <s v="L1192"/>
    <x v="10"/>
    <s v="04"/>
    <s v="04900"/>
    <s v="Muu majandus (sh majanduse haldus)"/>
    <s v=""/>
    <s v=""/>
    <x v="0"/>
  </r>
  <r>
    <x v="92"/>
    <n v="-3773"/>
    <x v="1"/>
    <x v="54"/>
    <s v="RAJATISTE MAJANDAMISKULUD"/>
    <s v="2"/>
    <x v="1"/>
    <x v="46"/>
    <x v="46"/>
    <s v="L1192"/>
    <x v="10"/>
    <s v="04"/>
    <s v="04900"/>
    <s v="Muu majandus (sh majanduse haldus)"/>
    <s v=""/>
    <s v=""/>
    <x v="0"/>
  </r>
  <r>
    <x v="93"/>
    <n v="40930"/>
    <x v="6"/>
    <x v="67"/>
    <s v="Varude müük"/>
    <s v="1"/>
    <x v="2"/>
    <x v="47"/>
    <x v="47"/>
    <s v="L1192"/>
    <x v="10"/>
    <s v="00"/>
    <s v="00000"/>
    <s v="Tegevusalata"/>
    <s v=""/>
    <s v=""/>
    <x v="0"/>
  </r>
  <r>
    <x v="94"/>
    <n v="9976"/>
    <x v="2"/>
    <x v="68"/>
    <s v="Muu kaupade ja teenuste müük"/>
    <s v="1"/>
    <x v="2"/>
    <x v="48"/>
    <x v="48"/>
    <s v="L1192"/>
    <x v="10"/>
    <s v="00"/>
    <s v="00000"/>
    <s v="Tegevusalata"/>
    <s v=""/>
    <s v=""/>
    <x v="0"/>
  </r>
  <r>
    <x v="95"/>
    <n v="2500"/>
    <x v="5"/>
    <x v="60"/>
    <s v="Teede ja tänavate sulgemise maks"/>
    <s v="1"/>
    <x v="2"/>
    <x v="33"/>
    <x v="33"/>
    <s v="L1192"/>
    <x v="10"/>
    <s v="00"/>
    <s v="00000"/>
    <s v="Tegevusalata"/>
    <s v=""/>
    <s v=""/>
    <x v="0"/>
  </r>
  <r>
    <x v="96"/>
    <n v="26576"/>
    <x v="6"/>
    <x v="69"/>
    <s v="Maa müük"/>
    <s v="3"/>
    <x v="3"/>
    <x v="49"/>
    <x v="49"/>
    <s v="L1192"/>
    <x v="10"/>
    <s v="00"/>
    <s v="00000"/>
    <s v="Tegevusalata"/>
    <s v=""/>
    <s v=""/>
    <x v="0"/>
  </r>
  <r>
    <x v="97"/>
    <n v="255000"/>
    <x v="6"/>
    <x v="70"/>
    <s v="Rajatiste ja hoonete müük"/>
    <s v="3"/>
    <x v="3"/>
    <x v="50"/>
    <x v="50"/>
    <s v="L1192"/>
    <x v="10"/>
    <s v="00"/>
    <s v="00000"/>
    <s v="Tegevusalata"/>
    <s v=""/>
    <s v=""/>
    <x v="0"/>
  </r>
  <r>
    <x v="98"/>
    <n v="57"/>
    <x v="2"/>
    <x v="68"/>
    <s v="Muu kaupade ja teenuste müük"/>
    <s v="1"/>
    <x v="2"/>
    <x v="51"/>
    <x v="51"/>
    <s v="L1192"/>
    <x v="10"/>
    <s v="00"/>
    <s v="00000"/>
    <s v="Tegevusalata"/>
    <s v=""/>
    <s v=""/>
    <x v="0"/>
  </r>
  <r>
    <x v="99"/>
    <n v="126"/>
    <x v="6"/>
    <x v="22"/>
    <s v="Kahjutasud ja kuluhüvitused"/>
    <s v="1"/>
    <x v="2"/>
    <x v="52"/>
    <x v="52"/>
    <s v="L1192"/>
    <x v="10"/>
    <s v="00"/>
    <s v="00000"/>
    <s v="Tegevusalata"/>
    <s v=""/>
    <s v=""/>
    <x v="0"/>
  </r>
  <r>
    <x v="99"/>
    <n v="828"/>
    <x v="6"/>
    <x v="22"/>
    <s v="Kahjutasud ja kuluhüvitused"/>
    <s v="1"/>
    <x v="2"/>
    <x v="12"/>
    <x v="12"/>
    <s v="L1192"/>
    <x v="10"/>
    <s v="00"/>
    <s v="00000"/>
    <s v="Tegevusalata"/>
    <s v=""/>
    <s v=""/>
    <x v="0"/>
  </r>
  <r>
    <x v="100"/>
    <n v="640"/>
    <x v="6"/>
    <x v="71"/>
    <s v="Trahvid"/>
    <s v="1"/>
    <x v="2"/>
    <x v="53"/>
    <x v="53"/>
    <s v="L1192"/>
    <x v="10"/>
    <s v="00"/>
    <s v="00000"/>
    <s v="Tegevusalata"/>
    <s v=""/>
    <s v=""/>
    <x v="0"/>
  </r>
  <r>
    <x v="101"/>
    <n v="12000"/>
    <x v="2"/>
    <x v="72"/>
    <s v="Hoonestusõigus"/>
    <s v="1"/>
    <x v="2"/>
    <x v="54"/>
    <x v="54"/>
    <s v="L1192"/>
    <x v="10"/>
    <s v="00"/>
    <s v="00000"/>
    <s v="Tegevusalata"/>
    <s v=""/>
    <s v=""/>
    <x v="0"/>
  </r>
  <r>
    <x v="101"/>
    <n v="-12000"/>
    <x v="2"/>
    <x v="73"/>
    <s v="Laekumised õiguste müügist"/>
    <s v="1"/>
    <x v="2"/>
    <x v="54"/>
    <x v="54"/>
    <s v="L1192"/>
    <x v="10"/>
    <s v="00"/>
    <s v="00000"/>
    <s v="Tegevusalata"/>
    <s v=""/>
    <s v=""/>
    <x v="0"/>
  </r>
  <r>
    <x v="72"/>
    <n v="3360"/>
    <x v="2"/>
    <x v="59"/>
    <s v="üür"/>
    <s v="1"/>
    <x v="2"/>
    <x v="55"/>
    <x v="55"/>
    <s v="L1192"/>
    <x v="10"/>
    <s v="00"/>
    <s v="00000"/>
    <s v="Tegevusalata"/>
    <s v=""/>
    <s v=""/>
    <x v="0"/>
  </r>
  <r>
    <x v="102"/>
    <n v="-9960"/>
    <x v="2"/>
    <x v="21"/>
    <s v="Laekumised muude majandusküsimustega tegelevate as"/>
    <s v="1"/>
    <x v="2"/>
    <x v="56"/>
    <x v="56"/>
    <s v="L1192"/>
    <x v="10"/>
    <s v="00"/>
    <s v="00000"/>
    <s v="Tegevusalata"/>
    <s v=""/>
    <s v=""/>
    <x v="0"/>
  </r>
  <r>
    <x v="103"/>
    <n v="-21600"/>
    <x v="2"/>
    <x v="74"/>
    <s v="Ruumide üür"/>
    <s v="1"/>
    <x v="2"/>
    <x v="57"/>
    <x v="57"/>
    <s v="L1192"/>
    <x v="10"/>
    <s v="00"/>
    <s v="00000"/>
    <s v="Tegevusalata"/>
    <s v=""/>
    <s v=""/>
    <x v="0"/>
  </r>
  <r>
    <x v="103"/>
    <n v="21600"/>
    <x v="2"/>
    <x v="74"/>
    <s v="Ruumide üür"/>
    <s v="1"/>
    <x v="2"/>
    <x v="58"/>
    <x v="58"/>
    <s v="L1192"/>
    <x v="10"/>
    <s v="00"/>
    <s v="00000"/>
    <s v="Tegevusalata"/>
    <s v=""/>
    <s v=""/>
    <x v="0"/>
  </r>
  <r>
    <x v="104"/>
    <n v="1000"/>
    <x v="1"/>
    <x v="75"/>
    <s v="Kulud kütusele"/>
    <s v="2"/>
    <x v="1"/>
    <x v="59"/>
    <x v="59"/>
    <s v="L1192"/>
    <x v="10"/>
    <s v="01"/>
    <s v="01112"/>
    <s v="Valla- ja linnavalitsus"/>
    <s v=""/>
    <s v=""/>
    <x v="0"/>
  </r>
  <r>
    <x v="10"/>
    <n v="-4000"/>
    <x v="6"/>
    <x v="76"/>
    <s v="Eespool nimetamata muud tulud"/>
    <s v="1"/>
    <x v="2"/>
    <x v="6"/>
    <x v="6"/>
    <s v="82"/>
    <x v="17"/>
    <s v="05"/>
    <s v="05101"/>
    <s v="Avalike alade puhastus"/>
    <s v=""/>
    <s v=""/>
    <x v="0"/>
  </r>
  <r>
    <x v="10"/>
    <n v="4000"/>
    <x v="6"/>
    <x v="67"/>
    <s v="Varude müük"/>
    <s v="1"/>
    <x v="2"/>
    <x v="6"/>
    <x v="6"/>
    <s v="82"/>
    <x v="17"/>
    <s v="05"/>
    <s v="05101"/>
    <s v="Avalike alade puhastus"/>
    <s v=""/>
    <s v=""/>
    <x v="0"/>
  </r>
  <r>
    <x v="105"/>
    <n v="-9983"/>
    <x v="1"/>
    <x v="77"/>
    <s v="Kulud korrashoiule"/>
    <s v="2"/>
    <x v="1"/>
    <x v="60"/>
    <x v="60"/>
    <s v="82"/>
    <x v="17"/>
    <s v="05"/>
    <s v="05101"/>
    <s v="Avalike alade puhastus"/>
    <s v=""/>
    <s v=""/>
    <x v="0"/>
  </r>
  <r>
    <x v="106"/>
    <n v="2334"/>
    <x v="0"/>
    <x v="78"/>
    <s v="Masinate ja seadmete, sh transpordivahendite soeta"/>
    <s v="4"/>
    <x v="0"/>
    <x v="61"/>
    <x v="61"/>
    <s v="82"/>
    <x v="17"/>
    <s v="05"/>
    <s v="05101"/>
    <s v="Avalike alade puhastus"/>
    <s v=""/>
    <s v=""/>
    <x v="0"/>
  </r>
  <r>
    <x v="106"/>
    <n v="-2334"/>
    <x v="1"/>
    <x v="55"/>
    <s v="Muud inventarikulud"/>
    <s v="2"/>
    <x v="1"/>
    <x v="6"/>
    <x v="6"/>
    <s v="82"/>
    <x v="17"/>
    <s v="05"/>
    <s v="05101"/>
    <s v="Avalike alade puhastus"/>
    <s v=""/>
    <s v=""/>
    <x v="0"/>
  </r>
  <r>
    <x v="107"/>
    <n v="13296"/>
    <x v="0"/>
    <x v="78"/>
    <s v="Masinate ja seadmete, sh transpordivahendite soeta"/>
    <s v="4"/>
    <x v="0"/>
    <x v="61"/>
    <x v="61"/>
    <s v="82"/>
    <x v="17"/>
    <s v="05"/>
    <s v="05101"/>
    <s v="Avalike alade puhastus"/>
    <s v=""/>
    <s v=""/>
    <x v="0"/>
  </r>
  <r>
    <x v="108"/>
    <n v="10001"/>
    <x v="6"/>
    <x v="79"/>
    <s v="Muude materiaalsete põhivarade müük"/>
    <s v="3"/>
    <x v="3"/>
    <x v="6"/>
    <x v="6"/>
    <s v="82"/>
    <x v="17"/>
    <s v="05"/>
    <s v="05101"/>
    <s v="Avalike alade puhastus"/>
    <s v=""/>
    <s v=""/>
    <x v="0"/>
  </r>
  <r>
    <x v="109"/>
    <n v="-76"/>
    <x v="3"/>
    <x v="43"/>
    <s v="Töötajate v.a. õpetajate töötuskindlustusmakse"/>
    <s v="2"/>
    <x v="1"/>
    <x v="6"/>
    <x v="6"/>
    <s v="53"/>
    <x v="18"/>
    <s v="08"/>
    <s v="08201"/>
    <s v="Raamatukogud"/>
    <s v=""/>
    <s v=""/>
    <x v="0"/>
  </r>
  <r>
    <x v="109"/>
    <n v="-3168"/>
    <x v="3"/>
    <x v="44"/>
    <s v="Töötajate v.a. õpetajad sotsiaalmaks"/>
    <s v="2"/>
    <x v="1"/>
    <x v="6"/>
    <x v="6"/>
    <s v="53"/>
    <x v="18"/>
    <s v="08"/>
    <s v="08201"/>
    <s v="Raamatukogud"/>
    <s v=""/>
    <s v=""/>
    <x v="0"/>
  </r>
  <r>
    <x v="109"/>
    <n v="-9600"/>
    <x v="3"/>
    <x v="12"/>
    <s v="Töötajate töötasu"/>
    <s v="2"/>
    <x v="1"/>
    <x v="6"/>
    <x v="6"/>
    <s v="53"/>
    <x v="18"/>
    <s v="08"/>
    <s v="08201"/>
    <s v="Raamatukogud"/>
    <s v=""/>
    <s v=""/>
    <x v="0"/>
  </r>
  <r>
    <x v="110"/>
    <n v="64475"/>
    <x v="9"/>
    <x v="80"/>
    <s v="muudelt residentidelt"/>
    <s v="3"/>
    <x v="3"/>
    <x v="62"/>
    <x v="62"/>
    <s v="L1100"/>
    <x v="16"/>
    <s v="00"/>
    <s v="00000"/>
    <s v="Tegevusalata"/>
    <s v=""/>
    <m/>
    <x v="1"/>
  </r>
  <r>
    <x v="110"/>
    <n v="42694"/>
    <x v="9"/>
    <x v="81"/>
    <s v="kohaliku omavalitsuse üksustelt ja omavalitsusasut"/>
    <s v="3"/>
    <x v="3"/>
    <x v="62"/>
    <x v="62"/>
    <s v="L1100"/>
    <x v="16"/>
    <s v="00"/>
    <s v="00000"/>
    <s v="Tegevusalata"/>
    <s v=""/>
    <s v=""/>
    <x v="1"/>
  </r>
  <r>
    <x v="111"/>
    <n v="111653"/>
    <x v="9"/>
    <x v="82"/>
    <s v="riigilt ja riigiasutustelt"/>
    <s v="3"/>
    <x v="3"/>
    <x v="62"/>
    <x v="62"/>
    <s v="L1100"/>
    <x v="16"/>
    <s v="00"/>
    <s v="00000"/>
    <s v="Tegevusalata"/>
    <s v=""/>
    <s v=""/>
    <x v="1"/>
  </r>
  <r>
    <x v="112"/>
    <n v="2400"/>
    <x v="9"/>
    <x v="83"/>
    <s v="mitteresidentidelt"/>
    <s v="1"/>
    <x v="2"/>
    <x v="6"/>
    <x v="6"/>
    <s v="48"/>
    <x v="19"/>
    <s v="09"/>
    <s v="09212"/>
    <s v="Põhihariduse otsekulud"/>
    <s v=""/>
    <s v=""/>
    <x v="1"/>
  </r>
  <r>
    <x v="113"/>
    <n v="75"/>
    <x v="1"/>
    <x v="7"/>
    <s v="kultuuri- ja vaba aja sisustamise kulud"/>
    <s v="2"/>
    <x v="1"/>
    <x v="6"/>
    <x v="6"/>
    <s v="48"/>
    <x v="19"/>
    <s v="09"/>
    <s v="09212"/>
    <s v="Põhihariduse otsekulud"/>
    <s v=""/>
    <s v=""/>
    <x v="1"/>
  </r>
  <r>
    <x v="114"/>
    <n v="75"/>
    <x v="9"/>
    <x v="84"/>
    <s v="muudelt residentidelt"/>
    <s v="1"/>
    <x v="2"/>
    <x v="6"/>
    <x v="6"/>
    <s v="48"/>
    <x v="19"/>
    <s v="09"/>
    <s v="09212"/>
    <s v="Põhihariduse otsekulud"/>
    <s v=""/>
    <s v=""/>
    <x v="1"/>
  </r>
  <r>
    <x v="112"/>
    <n v="2400"/>
    <x v="1"/>
    <x v="6"/>
    <s v="Kulud muudele õppevahenditele"/>
    <s v="2"/>
    <x v="1"/>
    <x v="6"/>
    <x v="6"/>
    <s v="48"/>
    <x v="19"/>
    <s v="09"/>
    <s v="09212"/>
    <s v="Põhihariduse otsekulud"/>
    <s v=""/>
    <s v=""/>
    <x v="1"/>
  </r>
  <r>
    <x v="115"/>
    <n v="964"/>
    <x v="1"/>
    <x v="7"/>
    <s v="kultuuri- ja vaba aja sisustamise kulud"/>
    <s v="2"/>
    <x v="1"/>
    <x v="6"/>
    <x v="6"/>
    <s v="48"/>
    <x v="19"/>
    <s v="09"/>
    <s v="09212"/>
    <s v="Põhihariduse otsekulud"/>
    <s v=""/>
    <s v=""/>
    <x v="1"/>
  </r>
  <r>
    <x v="116"/>
    <n v="18"/>
    <x v="3"/>
    <x v="45"/>
    <s v="Õpetajate töötuskindlustus (hariduse toetusfond)"/>
    <s v="2"/>
    <x v="1"/>
    <x v="6"/>
    <x v="6"/>
    <s v="48"/>
    <x v="19"/>
    <s v="09"/>
    <s v="09212"/>
    <s v="Põhihariduse otsekulud"/>
    <s v=""/>
    <s v=""/>
    <x v="1"/>
  </r>
  <r>
    <x v="116"/>
    <n v="749"/>
    <x v="3"/>
    <x v="46"/>
    <s v="Õpetajate sotsiaalmaks (hariduse toetusfondist)"/>
    <s v="2"/>
    <x v="1"/>
    <x v="6"/>
    <x v="6"/>
    <s v="48"/>
    <x v="19"/>
    <s v="09"/>
    <s v="09212"/>
    <s v="Põhihariduse otsekulud"/>
    <s v=""/>
    <s v=""/>
    <x v="1"/>
  </r>
  <r>
    <x v="117"/>
    <n v="2269"/>
    <x v="3"/>
    <x v="32"/>
    <s v="Õpetajate töötasu"/>
    <s v="2"/>
    <x v="1"/>
    <x v="6"/>
    <x v="6"/>
    <s v="48"/>
    <x v="19"/>
    <s v="09"/>
    <s v="09212"/>
    <s v="Põhihariduse otsekulud"/>
    <s v=""/>
    <s v=""/>
    <x v="1"/>
  </r>
  <r>
    <x v="118"/>
    <n v="17"/>
    <x v="3"/>
    <x v="45"/>
    <s v="Õpetajate töötuskindlustus (hariduse toetusfond)"/>
    <s v="2"/>
    <x v="1"/>
    <x v="6"/>
    <x v="6"/>
    <s v="48"/>
    <x v="19"/>
    <s v="09"/>
    <s v="09212"/>
    <s v="Põhihariduse otsekulud"/>
    <s v=""/>
    <s v=""/>
    <x v="1"/>
  </r>
  <r>
    <x v="118"/>
    <n v="690"/>
    <x v="3"/>
    <x v="46"/>
    <s v="Õpetajate sotsiaalmaks (hariduse toetusfondist)"/>
    <s v="2"/>
    <x v="1"/>
    <x v="6"/>
    <x v="6"/>
    <s v="48"/>
    <x v="19"/>
    <s v="09"/>
    <s v="09212"/>
    <s v="Põhihariduse otsekulud"/>
    <s v=""/>
    <s v=""/>
    <x v="1"/>
  </r>
  <r>
    <x v="118"/>
    <n v="2093"/>
    <x v="3"/>
    <x v="32"/>
    <s v="Õpetajate töötasu"/>
    <s v="2"/>
    <x v="1"/>
    <x v="6"/>
    <x v="6"/>
    <s v="48"/>
    <x v="19"/>
    <s v="09"/>
    <s v="09212"/>
    <s v="Põhihariduse otsekulud"/>
    <s v=""/>
    <s v=""/>
    <x v="1"/>
  </r>
  <r>
    <x v="119"/>
    <n v="2800"/>
    <x v="9"/>
    <x v="85"/>
    <s v="riigilt ja riigiasutustelt"/>
    <s v="1"/>
    <x v="2"/>
    <x v="6"/>
    <x v="6"/>
    <s v="48"/>
    <x v="19"/>
    <s v="09"/>
    <s v="09212"/>
    <s v="Põhihariduse otsekulud"/>
    <s v=""/>
    <s v=""/>
    <x v="1"/>
  </r>
  <r>
    <x v="120"/>
    <n v="133493"/>
    <x v="9"/>
    <x v="82"/>
    <s v="riigilt ja riigiasutustelt"/>
    <s v="3"/>
    <x v="3"/>
    <x v="63"/>
    <x v="63"/>
    <s v="29"/>
    <x v="0"/>
    <s v="09"/>
    <s v="09510"/>
    <s v="Noorte huviharidus ja huvitegevus"/>
    <s v="9603"/>
    <s v="KVHA  Jakobsoni 47A  Huvikool"/>
    <x v="1"/>
  </r>
  <r>
    <x v="120"/>
    <n v="133493"/>
    <x v="0"/>
    <x v="0"/>
    <s v="Hooned ja rajatised"/>
    <s v="4"/>
    <x v="0"/>
    <x v="0"/>
    <x v="0"/>
    <s v="29"/>
    <x v="0"/>
    <s v="09"/>
    <s v="09510"/>
    <s v="Noorte huviharidus ja huvitegevus"/>
    <s v="9603"/>
    <s v="KVHA  Jakobsoni 47A  Huvikool"/>
    <x v="1"/>
  </r>
  <r>
    <x v="121"/>
    <n v="2083"/>
    <x v="1"/>
    <x v="33"/>
    <s v="Kulud info- ja PR teenustele k.a. ajalehekuulutuse"/>
    <s v="2"/>
    <x v="1"/>
    <x v="64"/>
    <x v="64"/>
    <s v="L1220"/>
    <x v="1"/>
    <s v="10"/>
    <s v="10402"/>
    <s v="Muu perekondade ja laste sotsiaalne kaitse"/>
    <s v=""/>
    <s v=""/>
    <x v="1"/>
  </r>
  <r>
    <x v="121"/>
    <n v="83"/>
    <x v="3"/>
    <x v="17"/>
    <s v="Töötuskindlustusmakse"/>
    <s v="2"/>
    <x v="1"/>
    <x v="64"/>
    <x v="64"/>
    <s v="L1220"/>
    <x v="1"/>
    <s v="10"/>
    <s v="10402"/>
    <s v="Muu perekondade ja laste sotsiaalne kaitse"/>
    <s v=""/>
    <s v=""/>
    <x v="1"/>
  </r>
  <r>
    <x v="121"/>
    <n v="3425"/>
    <x v="3"/>
    <x v="18"/>
    <s v="Sotsiaalmaks töötasudelt ja toetustelt"/>
    <s v="2"/>
    <x v="1"/>
    <x v="64"/>
    <x v="64"/>
    <s v="L1220"/>
    <x v="1"/>
    <s v="10"/>
    <s v="10402"/>
    <s v="Muu perekondade ja laste sotsiaalne kaitse"/>
    <s v=""/>
    <s v=""/>
    <x v="1"/>
  </r>
  <r>
    <x v="121"/>
    <n v="10380"/>
    <x v="3"/>
    <x v="37"/>
    <s v="Avaliku teenistuse ametnike töötasu"/>
    <s v="2"/>
    <x v="1"/>
    <x v="64"/>
    <x v="64"/>
    <s v="L1220"/>
    <x v="1"/>
    <s v="10"/>
    <s v="10402"/>
    <s v="Muu perekondade ja laste sotsiaalne kaitse"/>
    <s v=""/>
    <s v=""/>
    <x v="1"/>
  </r>
  <r>
    <x v="122"/>
    <n v="3690"/>
    <x v="4"/>
    <x v="16"/>
    <s v="Muud sotsiaalabitoetused"/>
    <s v="2"/>
    <x v="1"/>
    <x v="22"/>
    <x v="22"/>
    <s v="L1220"/>
    <x v="1"/>
    <s v="10"/>
    <s v="10402"/>
    <s v="Muu perekondade ja laste sotsiaalne kaitse"/>
    <s v=""/>
    <s v=""/>
    <x v="1"/>
  </r>
  <r>
    <x v="122"/>
    <n v="3690"/>
    <x v="9"/>
    <x v="86"/>
    <s v="Toetusfond lõige 2"/>
    <s v="1"/>
    <x v="2"/>
    <x v="65"/>
    <x v="65"/>
    <s v="L1220"/>
    <x v="1"/>
    <s v="10"/>
    <s v="10402"/>
    <s v="Muu perekondade ja laste sotsiaalne kaitse"/>
    <s v=""/>
    <s v=""/>
    <x v="1"/>
  </r>
  <r>
    <x v="121"/>
    <n v="15971"/>
    <x v="9"/>
    <x v="85"/>
    <s v="riigilt ja riigiasutustelt"/>
    <s v="1"/>
    <x v="2"/>
    <x v="66"/>
    <x v="66"/>
    <s v="L1220"/>
    <x v="1"/>
    <s v="10"/>
    <s v="10402"/>
    <s v="Muu perekondade ja laste sotsiaalne kaitse"/>
    <s v=""/>
    <s v=""/>
    <x v="1"/>
  </r>
  <r>
    <x v="123"/>
    <n v="2336"/>
    <x v="1"/>
    <x v="7"/>
    <s v="kultuuri- ja vaba aja sisustamise kulud"/>
    <s v="2"/>
    <x v="1"/>
    <x v="6"/>
    <x v="6"/>
    <s v="28"/>
    <x v="20"/>
    <s v="09"/>
    <s v="09510"/>
    <s v="Noorte huviharidus ja huvitegevus"/>
    <s v=""/>
    <s v=""/>
    <x v="1"/>
  </r>
  <r>
    <x v="123"/>
    <n v="2336"/>
    <x v="9"/>
    <x v="87"/>
    <s v="valitsussektorisse kuuluvatelt avalik-õiguslikelt"/>
    <s v="1"/>
    <x v="2"/>
    <x v="6"/>
    <x v="6"/>
    <s v="28"/>
    <x v="20"/>
    <s v="09"/>
    <s v="09510"/>
    <s v="Noorte huviharidus ja huvitegevus"/>
    <s v=""/>
    <s v=""/>
    <x v="1"/>
  </r>
  <r>
    <x v="124"/>
    <n v="30"/>
    <x v="3"/>
    <x v="45"/>
    <s v="Õpetajate töötuskindlustus (hariduse toetusfond)"/>
    <s v="2"/>
    <x v="1"/>
    <x v="6"/>
    <x v="6"/>
    <s v="28"/>
    <x v="20"/>
    <s v="09"/>
    <s v="09510"/>
    <s v="Noorte huviharidus ja huvitegevus"/>
    <s v=""/>
    <s v=""/>
    <x v="1"/>
  </r>
  <r>
    <x v="124"/>
    <n v="1247"/>
    <x v="3"/>
    <x v="46"/>
    <s v="Õpetajate sotsiaalmaks (hariduse toetusfondist)"/>
    <s v="2"/>
    <x v="1"/>
    <x v="6"/>
    <x v="6"/>
    <s v="28"/>
    <x v="20"/>
    <s v="09"/>
    <s v="09510"/>
    <s v="Noorte huviharidus ja huvitegevus"/>
    <s v=""/>
    <s v=""/>
    <x v="1"/>
  </r>
  <r>
    <x v="124"/>
    <n v="3779"/>
    <x v="3"/>
    <x v="32"/>
    <s v="Õpetajate töötasu"/>
    <s v="2"/>
    <x v="1"/>
    <x v="6"/>
    <x v="6"/>
    <s v="28"/>
    <x v="20"/>
    <s v="09"/>
    <s v="09510"/>
    <s v="Noorte huviharidus ja huvitegevus"/>
    <s v=""/>
    <s v=""/>
    <x v="1"/>
  </r>
  <r>
    <x v="124"/>
    <n v="5056"/>
    <x v="9"/>
    <x v="85"/>
    <s v="riigilt ja riigiasutustelt"/>
    <s v="1"/>
    <x v="2"/>
    <x v="6"/>
    <x v="6"/>
    <s v="28"/>
    <x v="20"/>
    <s v="09"/>
    <s v="09510"/>
    <s v="Noorte huviharidus ja huvitegevus"/>
    <s v=""/>
    <s v=""/>
    <x v="1"/>
  </r>
  <r>
    <x v="125"/>
    <n v="3000"/>
    <x v="1"/>
    <x v="6"/>
    <s v="Kulud muudele õppevahenditele"/>
    <s v="2"/>
    <x v="1"/>
    <x v="6"/>
    <x v="6"/>
    <s v="28"/>
    <x v="20"/>
    <s v="09"/>
    <s v="09510"/>
    <s v="Noorte huviharidus ja huvitegevus"/>
    <s v=""/>
    <s v=""/>
    <x v="1"/>
  </r>
  <r>
    <x v="125"/>
    <n v="3000"/>
    <x v="9"/>
    <x v="85"/>
    <s v="riigilt ja riigiasutustelt"/>
    <s v="1"/>
    <x v="2"/>
    <x v="6"/>
    <x v="6"/>
    <s v="28"/>
    <x v="20"/>
    <s v="09"/>
    <s v="09510"/>
    <s v="Noorte huviharidus ja huvitegevus"/>
    <s v=""/>
    <s v=""/>
    <x v="1"/>
  </r>
  <r>
    <x v="126"/>
    <n v="930"/>
    <x v="1"/>
    <x v="6"/>
    <s v="Kulud muudele õppevahenditele"/>
    <s v="2"/>
    <x v="1"/>
    <x v="6"/>
    <x v="6"/>
    <s v="16"/>
    <x v="21"/>
    <s v="09"/>
    <s v="09110"/>
    <s v="Alusharidus"/>
    <s v=""/>
    <s v=""/>
    <x v="1"/>
  </r>
  <r>
    <x v="127"/>
    <n v="2160"/>
    <x v="1"/>
    <x v="6"/>
    <s v="Kulud muudele õppevahenditele"/>
    <s v="2"/>
    <x v="1"/>
    <x v="6"/>
    <x v="6"/>
    <s v="16"/>
    <x v="21"/>
    <s v="09"/>
    <s v="09110"/>
    <s v="Alusharidus"/>
    <s v=""/>
    <s v=""/>
    <x v="1"/>
  </r>
  <r>
    <x v="128"/>
    <n v="1223"/>
    <x v="1"/>
    <x v="88"/>
    <s v="TOIDUAINED JA TOITLUSTUSTEENUSED"/>
    <s v="2"/>
    <x v="1"/>
    <x v="6"/>
    <x v="6"/>
    <s v="47"/>
    <x v="4"/>
    <s v="09"/>
    <s v="09601"/>
    <s v="Koolitoit"/>
    <s v=""/>
    <s v=""/>
    <x v="1"/>
  </r>
  <r>
    <x v="129"/>
    <n v="4000"/>
    <x v="9"/>
    <x v="85"/>
    <s v="riigilt ja riigiasutustelt"/>
    <s v="1"/>
    <x v="2"/>
    <x v="66"/>
    <x v="66"/>
    <s v="44"/>
    <x v="5"/>
    <s v="10"/>
    <s v="10200"/>
    <s v="Eakate sotsiaalhoolekandeasutused"/>
    <s v=""/>
    <s v=""/>
    <x v="1"/>
  </r>
  <r>
    <x v="130"/>
    <n v="21720"/>
    <x v="9"/>
    <x v="85"/>
    <s v="riigilt ja riigiasutustelt"/>
    <s v="1"/>
    <x v="2"/>
    <x v="6"/>
    <x v="6"/>
    <s v="44"/>
    <x v="5"/>
    <s v="10"/>
    <s v="10200"/>
    <s v="Eakate sotsiaalhoolekandeasutused"/>
    <s v=""/>
    <s v=""/>
    <x v="1"/>
  </r>
  <r>
    <x v="129"/>
    <n v="4000"/>
    <x v="1"/>
    <x v="55"/>
    <s v="Muud inventarikulud"/>
    <s v="2"/>
    <x v="1"/>
    <x v="6"/>
    <x v="6"/>
    <s v="44"/>
    <x v="5"/>
    <s v="10"/>
    <s v="10200"/>
    <s v="Eakate sotsiaalhoolekandeasutused"/>
    <s v=""/>
    <s v=""/>
    <x v="1"/>
  </r>
  <r>
    <x v="131"/>
    <n v="6222"/>
    <x v="1"/>
    <x v="7"/>
    <s v="kultuuri- ja vaba aja sisustamise kulud"/>
    <s v="2"/>
    <x v="1"/>
    <x v="6"/>
    <x v="6"/>
    <s v="44"/>
    <x v="5"/>
    <s v="10"/>
    <s v="10200"/>
    <s v="Eakate sotsiaalhoolekandeasutused"/>
    <s v=""/>
    <s v=""/>
    <x v="1"/>
  </r>
  <r>
    <x v="131"/>
    <n v="6222"/>
    <x v="9"/>
    <x v="85"/>
    <s v="riigilt ja riigiasutustelt"/>
    <s v="1"/>
    <x v="2"/>
    <x v="6"/>
    <x v="6"/>
    <s v="44"/>
    <x v="5"/>
    <s v="10"/>
    <s v="10200"/>
    <s v="Eakate sotsiaalhoolekandeasutused"/>
    <s v=""/>
    <s v=""/>
    <x v="1"/>
  </r>
  <r>
    <x v="132"/>
    <n v="596662"/>
    <x v="9"/>
    <x v="86"/>
    <s v="Toetusfond lõige 2"/>
    <s v="1"/>
    <x v="2"/>
    <x v="67"/>
    <x v="67"/>
    <s v="L1220"/>
    <x v="1"/>
    <s v="10"/>
    <s v="10201"/>
    <s v="Muu eakate sotsiaalne kaitse"/>
    <s v=""/>
    <s v=""/>
    <x v="1"/>
  </r>
  <r>
    <x v="132"/>
    <n v="-596662"/>
    <x v="9"/>
    <x v="86"/>
    <s v="Toetusfond lõige 2"/>
    <s v="1"/>
    <x v="2"/>
    <x v="68"/>
    <x v="68"/>
    <s v="L1220"/>
    <x v="1"/>
    <s v="10"/>
    <s v="10201"/>
    <s v="Muu eakate sotsiaalne kaitse"/>
    <s v=""/>
    <s v=""/>
    <x v="1"/>
  </r>
  <r>
    <x v="133"/>
    <n v="-596662"/>
    <x v="4"/>
    <x v="16"/>
    <s v="Muud sotsiaalabitoetused"/>
    <s v="2"/>
    <x v="1"/>
    <x v="69"/>
    <x v="69"/>
    <s v="L1220"/>
    <x v="1"/>
    <s v="10"/>
    <s v="10201"/>
    <s v="Muu eakate sotsiaalne kaitse"/>
    <s v=""/>
    <s v=""/>
    <x v="1"/>
  </r>
  <r>
    <x v="134"/>
    <n v="596662"/>
    <x v="4"/>
    <x v="16"/>
    <s v="Muud sotsiaalabitoetused"/>
    <s v="2"/>
    <x v="1"/>
    <x v="9"/>
    <x v="9"/>
    <s v="L1220"/>
    <x v="1"/>
    <s v="10"/>
    <s v="10200"/>
    <s v="Eakate sotsiaalhoolekandeasutused"/>
    <s v=""/>
    <s v=""/>
    <x v="1"/>
  </r>
  <r>
    <x v="135"/>
    <n v="-3905"/>
    <x v="9"/>
    <x v="86"/>
    <s v="Toetusfond lõige 2"/>
    <s v="1"/>
    <x v="2"/>
    <x v="68"/>
    <x v="68"/>
    <s v="L1220"/>
    <x v="1"/>
    <s v="10"/>
    <s v="10400"/>
    <s v="Asendus- ja järelhooldus (2018 muudatus)"/>
    <s v=""/>
    <s v=""/>
    <x v="1"/>
  </r>
  <r>
    <x v="136"/>
    <n v="-3905"/>
    <x v="1"/>
    <x v="39"/>
    <s v="Muud sotsiaalkulud"/>
    <s v="2"/>
    <x v="1"/>
    <x v="70"/>
    <x v="70"/>
    <s v="L1220"/>
    <x v="1"/>
    <s v="10"/>
    <s v="10400"/>
    <s v="Asendus- ja järelhooldus (2018 muudatus)"/>
    <s v=""/>
    <s v=""/>
    <x v="1"/>
  </r>
  <r>
    <x v="137"/>
    <n v="750"/>
    <x v="9"/>
    <x v="87"/>
    <s v="valitsussektorisse kuuluvatelt avalik-õiguslikelt"/>
    <s v="1"/>
    <x v="2"/>
    <x v="6"/>
    <x v="6"/>
    <s v="29"/>
    <x v="0"/>
    <s v="09"/>
    <s v="09510"/>
    <s v="Noorte huviharidus ja huvitegevus"/>
    <s v=""/>
    <s v=""/>
    <x v="1"/>
  </r>
  <r>
    <x v="138"/>
    <n v="750"/>
    <x v="1"/>
    <x v="7"/>
    <s v="kultuuri- ja vaba aja sisustamise kulud"/>
    <s v="2"/>
    <x v="1"/>
    <x v="6"/>
    <x v="6"/>
    <s v="29"/>
    <x v="0"/>
    <s v="09"/>
    <s v="09510"/>
    <s v="Noorte huviharidus ja huvitegevus"/>
    <s v=""/>
    <s v=""/>
    <x v="1"/>
  </r>
  <r>
    <x v="139"/>
    <n v="21720"/>
    <x v="1"/>
    <x v="89"/>
    <s v="Muud majandamiskulud"/>
    <s v="2"/>
    <x v="1"/>
    <x v="6"/>
    <x v="6"/>
    <s v="44"/>
    <x v="5"/>
    <s v="10"/>
    <s v="10200"/>
    <s v="Eakate sotsiaalhoolekandeasutused"/>
    <s v="9660"/>
    <s v="KVHA  Lastekodu 6 Viiratsi"/>
    <x v="1"/>
  </r>
  <r>
    <x v="140"/>
    <n v="3370"/>
    <x v="1"/>
    <x v="54"/>
    <s v="RAJATISTE MAJANDAMISKULUD"/>
    <s v="2"/>
    <x v="1"/>
    <x v="71"/>
    <x v="71"/>
    <s v="L1200"/>
    <x v="22"/>
    <s v="06"/>
    <s v="06605"/>
    <s v="Muud elamu- ja kommunaalmajanduse tegevus"/>
    <s v=""/>
    <s v=""/>
    <x v="1"/>
  </r>
  <r>
    <x v="141"/>
    <n v="3370"/>
    <x v="9"/>
    <x v="84"/>
    <s v="muudelt residentidelt"/>
    <s v="1"/>
    <x v="2"/>
    <x v="2"/>
    <x v="2"/>
    <s v="L1200"/>
    <x v="22"/>
    <s v="06"/>
    <s v="06605"/>
    <s v="Muud elamu- ja kommunaalmajanduse tegevus"/>
    <s v=""/>
    <s v=""/>
    <x v="1"/>
  </r>
  <r>
    <x v="142"/>
    <n v="600000"/>
    <x v="9"/>
    <x v="82"/>
    <s v="riigilt ja riigiasutustelt"/>
    <s v="3"/>
    <x v="3"/>
    <x v="72"/>
    <x v="72"/>
    <s v="29"/>
    <x v="0"/>
    <s v="09"/>
    <s v="09510"/>
    <s v="Noorte huviharidus ja huvitegevus"/>
    <s v="9604"/>
    <s v="KVHA  Jakobsoni 47C  Huvikool"/>
    <x v="1"/>
  </r>
  <r>
    <x v="142"/>
    <n v="600000"/>
    <x v="0"/>
    <x v="0"/>
    <s v="Hooned ja rajatised"/>
    <s v="4"/>
    <x v="0"/>
    <x v="73"/>
    <x v="73"/>
    <s v="29"/>
    <x v="0"/>
    <s v="09"/>
    <s v="09510"/>
    <s v="Noorte huviharidus ja huvitegevus"/>
    <s v="9604"/>
    <s v="KVHA  Jakobsoni 47C  Huvikool"/>
    <x v="1"/>
  </r>
  <r>
    <x v="46"/>
    <n v="8357"/>
    <x v="4"/>
    <x v="15"/>
    <s v="Toimetulekutoetus"/>
    <s v="2"/>
    <x v="1"/>
    <x v="8"/>
    <x v="8"/>
    <s v="L1220"/>
    <x v="1"/>
    <s v="10"/>
    <s v="10701"/>
    <s v="Riiklik toimetulekutoetus"/>
    <s v=""/>
    <s v=""/>
    <x v="1"/>
  </r>
  <r>
    <x v="47"/>
    <n v="8357"/>
    <x v="9"/>
    <x v="86"/>
    <s v="Toetusfond lõige 2"/>
    <s v="1"/>
    <x v="2"/>
    <x v="74"/>
    <x v="74"/>
    <s v="L1220"/>
    <x v="1"/>
    <s v="10"/>
    <s v="10701"/>
    <s v="Riiklik toimetulekutoetus"/>
    <s v=""/>
    <s v=""/>
    <x v="1"/>
  </r>
  <r>
    <x v="143"/>
    <n v="91818"/>
    <x v="1"/>
    <x v="90"/>
    <s v="Kulud elektrile"/>
    <s v="2"/>
    <x v="1"/>
    <x v="75"/>
    <x v="75"/>
    <s v="L1192"/>
    <x v="10"/>
    <s v="06"/>
    <s v="06400"/>
    <s v="Tänavavalgustus"/>
    <s v=""/>
    <s v=""/>
    <x v="1"/>
  </r>
  <r>
    <x v="144"/>
    <n v="21379"/>
    <x v="1"/>
    <x v="54"/>
    <s v="RAJATISTE MAJANDAMISKULUD"/>
    <s v="2"/>
    <x v="1"/>
    <x v="37"/>
    <x v="37"/>
    <s v="L1192"/>
    <x v="10"/>
    <s v="06"/>
    <s v="06300"/>
    <s v="Veevarustus"/>
    <s v=""/>
    <s v=""/>
    <x v="1"/>
  </r>
  <r>
    <x v="144"/>
    <n v="21379"/>
    <x v="9"/>
    <x v="85"/>
    <s v="riigilt ja riigiasutustelt"/>
    <s v="1"/>
    <x v="2"/>
    <x v="76"/>
    <x v="76"/>
    <s v="L1192"/>
    <x v="10"/>
    <s v="06"/>
    <s v="06300"/>
    <s v="Veevarustus"/>
    <s v=""/>
    <s v=""/>
    <x v="1"/>
  </r>
  <r>
    <x v="47"/>
    <n v="9983"/>
    <x v="9"/>
    <x v="86"/>
    <s v="Toetusfond lõige 2"/>
    <s v="1"/>
    <x v="2"/>
    <x v="77"/>
    <x v="77"/>
    <s v="L1192"/>
    <x v="10"/>
    <s v="04"/>
    <s v="04510"/>
    <s v="Maanteetransport"/>
    <s v=""/>
    <s v=""/>
    <x v="1"/>
  </r>
  <r>
    <x v="46"/>
    <n v="7275"/>
    <x v="9"/>
    <x v="86"/>
    <s v="Toetusfond lõige 2"/>
    <s v="1"/>
    <x v="2"/>
    <x v="78"/>
    <x v="78"/>
    <s v="L1170"/>
    <x v="7"/>
    <s v="01"/>
    <s v="01800"/>
    <s v="Üldiseloomuga ülekanded valitsussektoris"/>
    <s v=""/>
    <s v=""/>
    <x v="1"/>
  </r>
  <r>
    <x v="145"/>
    <n v="269"/>
    <x v="1"/>
    <x v="24"/>
    <s v="Bürookulud"/>
    <s v="2"/>
    <x v="1"/>
    <x v="13"/>
    <x v="13"/>
    <s v="L1170"/>
    <x v="7"/>
    <s v="01"/>
    <s v="01600"/>
    <s v="Muud üldised valitsussektori teenused"/>
    <s v=""/>
    <s v=""/>
    <x v="1"/>
  </r>
  <r>
    <x v="145"/>
    <n v="1958"/>
    <x v="1"/>
    <x v="91"/>
    <s v="Üüri- ja rendimaksed"/>
    <s v="2"/>
    <x v="1"/>
    <x v="79"/>
    <x v="79"/>
    <s v="L1170"/>
    <x v="7"/>
    <s v="01"/>
    <s v="01600"/>
    <s v="Muud üldised valitsussektori teenused"/>
    <s v=""/>
    <s v=""/>
    <x v="1"/>
  </r>
  <r>
    <x v="146"/>
    <n v="2227"/>
    <x v="9"/>
    <x v="85"/>
    <s v="riigilt ja riigiasutustelt"/>
    <s v="1"/>
    <x v="2"/>
    <x v="80"/>
    <x v="80"/>
    <s v="L1170"/>
    <x v="7"/>
    <s v="01"/>
    <s v="01600"/>
    <s v="Muud üldised valitsussektori teenused"/>
    <s v=""/>
    <s v=""/>
    <x v="1"/>
  </r>
  <r>
    <x v="46"/>
    <n v="44"/>
    <x v="3"/>
    <x v="17"/>
    <s v="Töötuskindlustusmakse"/>
    <s v="2"/>
    <x v="1"/>
    <x v="19"/>
    <x v="19"/>
    <s v="L1170"/>
    <x v="7"/>
    <s v="01"/>
    <s v="01112"/>
    <s v="Valla- ja linnavalitsus"/>
    <s v=""/>
    <s v=""/>
    <x v="1"/>
  </r>
  <r>
    <x v="46"/>
    <n v="1794"/>
    <x v="3"/>
    <x v="18"/>
    <s v="Sotsiaalmaks töötasudelt ja toetustelt"/>
    <s v="2"/>
    <x v="1"/>
    <x v="19"/>
    <x v="19"/>
    <s v="L1170"/>
    <x v="7"/>
    <s v="01"/>
    <s v="01112"/>
    <s v="Valla- ja linnavalitsus"/>
    <s v=""/>
    <s v=""/>
    <x v="1"/>
  </r>
  <r>
    <x v="47"/>
    <n v="5437"/>
    <x v="3"/>
    <x v="37"/>
    <s v="Avaliku teenistuse ametnike töötasu"/>
    <s v="2"/>
    <x v="1"/>
    <x v="19"/>
    <x v="19"/>
    <s v="L1170"/>
    <x v="7"/>
    <s v="01"/>
    <s v="01112"/>
    <s v="Valla- ja linnavalitsus"/>
    <s v=""/>
    <s v=""/>
    <x v="1"/>
  </r>
  <r>
    <x v="46"/>
    <n v="5757"/>
    <x v="1"/>
    <x v="92"/>
    <s v="Huvihariduse teenus"/>
    <s v="2"/>
    <x v="1"/>
    <x v="81"/>
    <x v="81"/>
    <s v="L1150"/>
    <x v="2"/>
    <s v="09"/>
    <s v="09510"/>
    <s v="Noorte huviharidus ja huvitegevus"/>
    <s v=""/>
    <s v=""/>
    <x v="1"/>
  </r>
  <r>
    <x v="46"/>
    <n v="5757"/>
    <x v="9"/>
    <x v="86"/>
    <s v="Toetusfond lõige 2"/>
    <s v="1"/>
    <x v="2"/>
    <x v="82"/>
    <x v="82"/>
    <s v="L1150"/>
    <x v="2"/>
    <s v="09"/>
    <s v="09510"/>
    <s v="Noorte huviharidus ja huvitegevus"/>
    <s v=""/>
    <s v=""/>
    <x v="1"/>
  </r>
  <r>
    <x v="126"/>
    <n v="2325"/>
    <x v="1"/>
    <x v="6"/>
    <s v="Kulud muudele õppevahenditele"/>
    <s v="2"/>
    <x v="1"/>
    <x v="6"/>
    <x v="6"/>
    <s v="13"/>
    <x v="9"/>
    <s v="09"/>
    <s v="09110"/>
    <s v="Alusharidus"/>
    <s v=""/>
    <s v=""/>
    <x v="1"/>
  </r>
  <r>
    <x v="127"/>
    <n v="2700"/>
    <x v="1"/>
    <x v="6"/>
    <s v="Kulud muudele õppevahenditele"/>
    <s v="2"/>
    <x v="1"/>
    <x v="6"/>
    <x v="6"/>
    <s v="13"/>
    <x v="9"/>
    <s v="09"/>
    <s v="09110"/>
    <s v="Alusharidus"/>
    <s v=""/>
    <s v=""/>
    <x v="1"/>
  </r>
  <r>
    <x v="147"/>
    <n v="6"/>
    <x v="3"/>
    <x v="45"/>
    <s v="Õpetajate töötuskindlustus (hariduse toetusfond)"/>
    <s v="2"/>
    <x v="1"/>
    <x v="6"/>
    <x v="6"/>
    <s v="13"/>
    <x v="9"/>
    <s v="09"/>
    <s v="09110"/>
    <s v="Alusharidus"/>
    <s v=""/>
    <s v=""/>
    <x v="1"/>
  </r>
  <r>
    <x v="147"/>
    <n v="952"/>
    <x v="1"/>
    <x v="6"/>
    <s v="Kulud muudele õppevahenditele"/>
    <s v="2"/>
    <x v="1"/>
    <x v="6"/>
    <x v="6"/>
    <s v="13"/>
    <x v="9"/>
    <s v="09"/>
    <s v="09110"/>
    <s v="Alusharidus"/>
    <s v=""/>
    <s v=""/>
    <x v="1"/>
  </r>
  <r>
    <x v="147"/>
    <n v="233"/>
    <x v="3"/>
    <x v="46"/>
    <s v="Õpetajate sotsiaalmaks (hariduse toetusfondist)"/>
    <s v="2"/>
    <x v="1"/>
    <x v="6"/>
    <x v="6"/>
    <s v="13"/>
    <x v="9"/>
    <s v="09"/>
    <s v="09110"/>
    <s v="Alusharidus"/>
    <s v=""/>
    <s v=""/>
    <x v="1"/>
  </r>
  <r>
    <x v="148"/>
    <n v="706"/>
    <x v="3"/>
    <x v="32"/>
    <s v="Õpetajate töötasu"/>
    <s v="2"/>
    <x v="1"/>
    <x v="6"/>
    <x v="6"/>
    <s v="13"/>
    <x v="9"/>
    <s v="09"/>
    <s v="09110"/>
    <s v="Alusharidus"/>
    <s v=""/>
    <s v=""/>
    <x v="1"/>
  </r>
  <r>
    <x v="147"/>
    <n v="100"/>
    <x v="1"/>
    <x v="7"/>
    <s v="kultuuri- ja vaba aja sisustamise kulud"/>
    <s v="2"/>
    <x v="1"/>
    <x v="6"/>
    <x v="6"/>
    <s v="13"/>
    <x v="9"/>
    <s v="09"/>
    <s v="09110"/>
    <s v="Alusharidus"/>
    <s v=""/>
    <s v=""/>
    <x v="1"/>
  </r>
  <r>
    <x v="149"/>
    <n v="2000"/>
    <x v="1"/>
    <x v="93"/>
    <s v="Välismaised lähetused"/>
    <s v="2"/>
    <x v="1"/>
    <x v="6"/>
    <x v="6"/>
    <s v="55"/>
    <x v="23"/>
    <s v="08"/>
    <s v="08203"/>
    <s v="Muuseumid"/>
    <s v=""/>
    <s v=""/>
    <x v="1"/>
  </r>
  <r>
    <x v="149"/>
    <n v="2000"/>
    <x v="9"/>
    <x v="94"/>
    <s v="muudelt mitteresidentidelt"/>
    <s v="1"/>
    <x v="2"/>
    <x v="6"/>
    <x v="6"/>
    <s v="55"/>
    <x v="23"/>
    <s v="08"/>
    <s v="08203"/>
    <s v="Muuseumid"/>
    <s v=""/>
    <s v=""/>
    <x v="1"/>
  </r>
  <r>
    <x v="137"/>
    <n v="7800"/>
    <x v="1"/>
    <x v="7"/>
    <s v="kultuuri- ja vaba aja sisustamise kulud"/>
    <s v="2"/>
    <x v="1"/>
    <x v="6"/>
    <x v="6"/>
    <s v="55"/>
    <x v="23"/>
    <s v="08"/>
    <s v="08203"/>
    <s v="Muuseumid"/>
    <s v=""/>
    <s v=""/>
    <x v="1"/>
  </r>
  <r>
    <x v="137"/>
    <n v="7800"/>
    <x v="9"/>
    <x v="87"/>
    <s v="valitsussektorisse kuuluvatelt avalik-õiguslikelt"/>
    <s v="1"/>
    <x v="2"/>
    <x v="6"/>
    <x v="6"/>
    <s v="55"/>
    <x v="23"/>
    <s v="08"/>
    <s v="08203"/>
    <s v="Muuseumid"/>
    <s v=""/>
    <s v=""/>
    <x v="1"/>
  </r>
  <r>
    <x v="150"/>
    <n v="-150"/>
    <x v="1"/>
    <x v="3"/>
    <s v="kulud kolmandate isikute koolitusele"/>
    <s v="2"/>
    <x v="1"/>
    <x v="3"/>
    <x v="3"/>
    <s v="L1150"/>
    <x v="2"/>
    <s v="09"/>
    <s v="09212"/>
    <s v="Põhihariduse otsekulud"/>
    <s v=""/>
    <s v=""/>
    <x v="1"/>
  </r>
  <r>
    <x v="151"/>
    <n v="-964"/>
    <x v="1"/>
    <x v="3"/>
    <s v="kulud kolmandate isikute koolitusele"/>
    <s v="2"/>
    <x v="1"/>
    <x v="3"/>
    <x v="3"/>
    <s v="L1150"/>
    <x v="2"/>
    <s v="09"/>
    <s v="09212"/>
    <s v="Põhihariduse otsekulud"/>
    <s v=""/>
    <s v=""/>
    <x v="1"/>
  </r>
  <r>
    <x v="152"/>
    <n v="-1147"/>
    <x v="1"/>
    <x v="3"/>
    <s v="kulud kolmandate isikute koolitusele"/>
    <s v="2"/>
    <x v="1"/>
    <x v="3"/>
    <x v="3"/>
    <s v="L1150"/>
    <x v="2"/>
    <s v="09"/>
    <s v="09212"/>
    <s v="Põhihariduse otsekulud"/>
    <s v=""/>
    <s v=""/>
    <x v="1"/>
  </r>
  <r>
    <x v="153"/>
    <n v="-3299"/>
    <x v="1"/>
    <x v="3"/>
    <s v="kulud kolmandate isikute koolitusele"/>
    <s v="2"/>
    <x v="1"/>
    <x v="3"/>
    <x v="3"/>
    <s v="L1150"/>
    <x v="2"/>
    <s v="09"/>
    <s v="09212"/>
    <s v="Põhihariduse otsekulud"/>
    <s v=""/>
    <s v=""/>
    <x v="1"/>
  </r>
  <r>
    <x v="154"/>
    <n v="-1826"/>
    <x v="1"/>
    <x v="3"/>
    <s v="kulud kolmandate isikute koolitusele"/>
    <s v="2"/>
    <x v="1"/>
    <x v="3"/>
    <x v="3"/>
    <s v="L1150"/>
    <x v="2"/>
    <s v="09"/>
    <s v="09212"/>
    <s v="Põhihariduse otsekulud"/>
    <s v=""/>
    <s v=""/>
    <x v="1"/>
  </r>
  <r>
    <x v="155"/>
    <n v="15180"/>
    <x v="9"/>
    <x v="85"/>
    <s v="riigilt ja riigiasutustelt"/>
    <s v="1"/>
    <x v="2"/>
    <x v="83"/>
    <x v="83"/>
    <s v="L1150"/>
    <x v="2"/>
    <s v="09"/>
    <s v="09212"/>
    <s v="Põhihariduse otsekulud"/>
    <s v=""/>
    <s v=""/>
    <x v="1"/>
  </r>
  <r>
    <x v="156"/>
    <n v="-750"/>
    <x v="1"/>
    <x v="3"/>
    <s v="kulud kolmandate isikute koolitusele"/>
    <s v="2"/>
    <x v="1"/>
    <x v="3"/>
    <x v="3"/>
    <s v="L1150"/>
    <x v="2"/>
    <s v="09"/>
    <s v="09212"/>
    <s v="Põhihariduse otsekulud"/>
    <s v=""/>
    <s v=""/>
    <x v="1"/>
  </r>
  <r>
    <x v="157"/>
    <n v="-3542"/>
    <x v="1"/>
    <x v="3"/>
    <s v="kulud kolmandate isikute koolitusele"/>
    <s v="2"/>
    <x v="1"/>
    <x v="3"/>
    <x v="3"/>
    <s v="L1150"/>
    <x v="2"/>
    <s v="09"/>
    <s v="09212"/>
    <s v="Põhihariduse otsekulud"/>
    <s v=""/>
    <s v=""/>
    <x v="1"/>
  </r>
  <r>
    <x v="158"/>
    <n v="53184"/>
    <x v="1"/>
    <x v="3"/>
    <s v="kulud kolmandate isikute koolitusele"/>
    <s v="2"/>
    <x v="1"/>
    <x v="3"/>
    <x v="3"/>
    <s v="L1150"/>
    <x v="2"/>
    <s v="09"/>
    <s v="09212"/>
    <s v="Põhihariduse otsekulud"/>
    <s v=""/>
    <s v=""/>
    <x v="1"/>
  </r>
  <r>
    <x v="158"/>
    <n v="53184"/>
    <x v="9"/>
    <x v="85"/>
    <s v="riigilt ja riigiasutustelt"/>
    <s v="1"/>
    <x v="2"/>
    <x v="83"/>
    <x v="83"/>
    <s v="L1150"/>
    <x v="2"/>
    <s v="09"/>
    <s v="09212"/>
    <s v="Põhihariduse otsekulud"/>
    <s v=""/>
    <s v=""/>
    <x v="1"/>
  </r>
  <r>
    <x v="159"/>
    <n v="-2000"/>
    <x v="1"/>
    <x v="3"/>
    <s v="kulud kolmandate isikute koolitusele"/>
    <s v="2"/>
    <x v="1"/>
    <x v="3"/>
    <x v="3"/>
    <s v="L1150"/>
    <x v="2"/>
    <s v="09"/>
    <s v="09110"/>
    <s v="Alusharidus"/>
    <s v=""/>
    <s v=""/>
    <x v="1"/>
  </r>
  <r>
    <x v="160"/>
    <n v="12090"/>
    <x v="1"/>
    <x v="3"/>
    <s v="kulud kolmandate isikute koolitusele"/>
    <s v="2"/>
    <x v="1"/>
    <x v="3"/>
    <x v="3"/>
    <s v="L1150"/>
    <x v="2"/>
    <s v="09"/>
    <s v="09110"/>
    <s v="Alusharidus"/>
    <s v=""/>
    <s v=""/>
    <x v="1"/>
  </r>
  <r>
    <x v="161"/>
    <n v="6750"/>
    <x v="9"/>
    <x v="85"/>
    <s v="riigilt ja riigiasutustelt"/>
    <s v="1"/>
    <x v="2"/>
    <x v="83"/>
    <x v="83"/>
    <s v="L1150"/>
    <x v="2"/>
    <s v="09"/>
    <s v="09110"/>
    <s v="Alusharidus"/>
    <s v=""/>
    <s v=""/>
    <x v="1"/>
  </r>
  <r>
    <x v="126"/>
    <n v="16740"/>
    <x v="9"/>
    <x v="85"/>
    <s v="riigilt ja riigiasutustelt"/>
    <s v="1"/>
    <x v="2"/>
    <x v="83"/>
    <x v="83"/>
    <s v="L1150"/>
    <x v="2"/>
    <s v="09"/>
    <s v="09110"/>
    <s v="Alusharidus"/>
    <s v=""/>
    <s v=""/>
    <x v="1"/>
  </r>
  <r>
    <x v="162"/>
    <n v="-1997"/>
    <x v="1"/>
    <x v="3"/>
    <s v="kulud kolmandate isikute koolitusele"/>
    <s v="2"/>
    <x v="1"/>
    <x v="3"/>
    <x v="3"/>
    <s v="L1150"/>
    <x v="2"/>
    <s v="09"/>
    <s v="09110"/>
    <s v="Alusharidus"/>
    <s v=""/>
    <s v=""/>
    <x v="1"/>
  </r>
  <r>
    <x v="163"/>
    <n v="32213"/>
    <x v="1"/>
    <x v="3"/>
    <s v="kulud kolmandate isikute koolitusele"/>
    <s v="2"/>
    <x v="1"/>
    <x v="3"/>
    <x v="3"/>
    <s v="L1150"/>
    <x v="2"/>
    <s v="09"/>
    <s v="09110"/>
    <s v="Alusharidus"/>
    <s v=""/>
    <s v=""/>
    <x v="1"/>
  </r>
  <r>
    <x v="163"/>
    <n v="32213"/>
    <x v="9"/>
    <x v="85"/>
    <s v="riigilt ja riigiasutustelt"/>
    <s v="1"/>
    <x v="2"/>
    <x v="83"/>
    <x v="83"/>
    <s v="L1150"/>
    <x v="2"/>
    <s v="09"/>
    <s v="09110"/>
    <s v="Alusharidus"/>
    <s v=""/>
    <s v=""/>
    <x v="1"/>
  </r>
  <r>
    <x v="164"/>
    <n v="15604"/>
    <x v="1"/>
    <x v="3"/>
    <s v="kulud kolmandate isikute koolitusele"/>
    <s v="2"/>
    <x v="1"/>
    <x v="5"/>
    <x v="5"/>
    <s v="L1150"/>
    <x v="2"/>
    <s v="09"/>
    <s v="09110"/>
    <s v="Alusharidus"/>
    <s v=""/>
    <s v=""/>
    <x v="1"/>
  </r>
  <r>
    <x v="165"/>
    <n v="-15604"/>
    <x v="1"/>
    <x v="3"/>
    <s v="kulud kolmandate isikute koolitusele"/>
    <s v="2"/>
    <x v="1"/>
    <x v="3"/>
    <x v="3"/>
    <s v="L1150"/>
    <x v="2"/>
    <s v="09"/>
    <s v="09110"/>
    <s v="Alusharidus"/>
    <s v=""/>
    <s v=""/>
    <x v="1"/>
  </r>
  <r>
    <x v="46"/>
    <n v="9983"/>
    <x v="1"/>
    <x v="77"/>
    <s v="Kulud korrashoiule"/>
    <s v="2"/>
    <x v="1"/>
    <x v="60"/>
    <x v="60"/>
    <s v="82"/>
    <x v="17"/>
    <s v="05"/>
    <s v="05101"/>
    <s v="Avalike alade puhastus"/>
    <s v=""/>
    <s v=""/>
    <x v="1"/>
  </r>
  <r>
    <x v="166"/>
    <n v="3500"/>
    <x v="1"/>
    <x v="7"/>
    <s v="kultuuri- ja vaba aja sisustamise kulud"/>
    <s v="2"/>
    <x v="1"/>
    <x v="6"/>
    <x v="6"/>
    <s v="58"/>
    <x v="11"/>
    <s v="08"/>
    <s v="08102"/>
    <s v="Sport"/>
    <s v=""/>
    <s v=""/>
    <x v="1"/>
  </r>
  <r>
    <x v="166"/>
    <n v="3500"/>
    <x v="9"/>
    <x v="87"/>
    <s v="valitsussektorisse kuuluvatelt avalik-õiguslikelt"/>
    <s v="1"/>
    <x v="2"/>
    <x v="6"/>
    <x v="6"/>
    <s v="58"/>
    <x v="11"/>
    <s v="08"/>
    <s v="08102"/>
    <s v="Sport"/>
    <s v=""/>
    <s v=""/>
    <x v="1"/>
  </r>
  <r>
    <x v="167"/>
    <n v="20000"/>
    <x v="9"/>
    <x v="82"/>
    <s v="riigilt ja riigiasutustelt"/>
    <s v="3"/>
    <x v="3"/>
    <x v="72"/>
    <x v="72"/>
    <s v="58"/>
    <x v="11"/>
    <s v="08"/>
    <s v="08102"/>
    <s v="Sport"/>
    <s v=""/>
    <s v=""/>
    <x v="1"/>
  </r>
  <r>
    <x v="167"/>
    <n v="20000"/>
    <x v="0"/>
    <x v="0"/>
    <s v="Hooned ja rajatised"/>
    <s v="4"/>
    <x v="0"/>
    <x v="84"/>
    <x v="84"/>
    <s v="58"/>
    <x v="11"/>
    <s v="08"/>
    <s v="08102"/>
    <s v="Sport"/>
    <s v=""/>
    <s v=""/>
    <x v="1"/>
  </r>
  <r>
    <x v="168"/>
    <n v="1644"/>
    <x v="1"/>
    <x v="88"/>
    <s v="TOIDUAINED JA TOITLUSTUSTEENUSED"/>
    <s v="2"/>
    <x v="1"/>
    <x v="6"/>
    <x v="6"/>
    <s v="49"/>
    <x v="12"/>
    <s v="09"/>
    <s v="09601"/>
    <s v="Koolitoit"/>
    <s v=""/>
    <s v=""/>
    <x v="1"/>
  </r>
  <r>
    <x v="169"/>
    <n v="675"/>
    <x v="1"/>
    <x v="88"/>
    <s v="TOIDUAINED JA TOITLUSTUSTEENUSED"/>
    <s v="2"/>
    <x v="1"/>
    <x v="6"/>
    <x v="6"/>
    <s v="48"/>
    <x v="19"/>
    <s v="09"/>
    <s v="09601"/>
    <s v="Koolitoit"/>
    <s v=""/>
    <s v=""/>
    <x v="1"/>
  </r>
  <r>
    <x v="41"/>
    <n v="365"/>
    <x v="3"/>
    <x v="43"/>
    <s v="Töötajate v.a. õpetajate töötuskindlustusmakse"/>
    <s v="2"/>
    <x v="1"/>
    <x v="6"/>
    <x v="6"/>
    <s v="42"/>
    <x v="15"/>
    <s v="10"/>
    <s v="10702"/>
    <s v="Muu sotsiaalsete riskirühmade kaitse"/>
    <s v=""/>
    <s v=""/>
    <x v="1"/>
  </r>
  <r>
    <x v="41"/>
    <n v="15043"/>
    <x v="3"/>
    <x v="44"/>
    <s v="Töötajate v.a. õpetajad sotsiaalmaks"/>
    <s v="2"/>
    <x v="1"/>
    <x v="6"/>
    <x v="6"/>
    <s v="42"/>
    <x v="15"/>
    <s v="10"/>
    <s v="10702"/>
    <s v="Muu sotsiaalsete riskirühmade kaitse"/>
    <s v=""/>
    <s v=""/>
    <x v="1"/>
  </r>
  <r>
    <x v="41"/>
    <n v="45939"/>
    <x v="3"/>
    <x v="12"/>
    <s v="Töötajate töötasu"/>
    <s v="2"/>
    <x v="1"/>
    <x v="6"/>
    <x v="6"/>
    <s v="42"/>
    <x v="15"/>
    <s v="10"/>
    <s v="10702"/>
    <s v="Muu sotsiaalsete riskirühmade kaitse"/>
    <s v=""/>
    <s v=""/>
    <x v="1"/>
  </r>
  <r>
    <x v="170"/>
    <n v="6750"/>
    <x v="1"/>
    <x v="3"/>
    <s v="kulud kolmandate isikute koolitusele"/>
    <s v="2"/>
    <x v="1"/>
    <x v="6"/>
    <x v="6"/>
    <s v="42"/>
    <x v="15"/>
    <s v="10"/>
    <s v="10402"/>
    <s v="Muu perekondade ja laste sotsiaalne kaitse"/>
    <s v=""/>
    <s v=""/>
    <x v="1"/>
  </r>
  <r>
    <x v="171"/>
    <n v="118"/>
    <x v="3"/>
    <x v="43"/>
    <s v="Töötajate v.a. õpetajate töötuskindlustusmakse"/>
    <s v="2"/>
    <x v="1"/>
    <x v="6"/>
    <x v="6"/>
    <s v="42"/>
    <x v="15"/>
    <s v="10"/>
    <s v="10402"/>
    <s v="Muu perekondade ja laste sotsiaalne kaitse"/>
    <s v=""/>
    <s v=""/>
    <x v="1"/>
  </r>
  <r>
    <x v="170"/>
    <n v="6750"/>
    <x v="9"/>
    <x v="87"/>
    <s v="valitsussektorisse kuuluvatelt avalik-õiguslikelt"/>
    <s v="1"/>
    <x v="2"/>
    <x v="6"/>
    <x v="6"/>
    <s v="42"/>
    <x v="15"/>
    <s v="10"/>
    <s v="10402"/>
    <s v="Muu perekondade ja laste sotsiaalne kaitse"/>
    <s v=""/>
    <s v=""/>
    <x v="1"/>
  </r>
  <r>
    <x v="171"/>
    <n v="4876"/>
    <x v="3"/>
    <x v="44"/>
    <s v="Töötajate v.a. õpetajad sotsiaalmaks"/>
    <s v="2"/>
    <x v="1"/>
    <x v="6"/>
    <x v="6"/>
    <s v="42"/>
    <x v="15"/>
    <s v="10"/>
    <s v="10402"/>
    <s v="Muu perekondade ja laste sotsiaalne kaitse"/>
    <s v=""/>
    <s v=""/>
    <x v="1"/>
  </r>
  <r>
    <x v="171"/>
    <n v="14775"/>
    <x v="3"/>
    <x v="12"/>
    <s v="Töötajate töötasu"/>
    <s v="2"/>
    <x v="1"/>
    <x v="6"/>
    <x v="6"/>
    <s v="42"/>
    <x v="15"/>
    <s v="10"/>
    <s v="10402"/>
    <s v="Muu perekondade ja laste sotsiaalne kaitse"/>
    <s v=""/>
    <s v=""/>
    <x v="1"/>
  </r>
  <r>
    <x v="171"/>
    <n v="19769"/>
    <x v="9"/>
    <x v="85"/>
    <s v="riigilt ja riigiasutustelt"/>
    <s v="1"/>
    <x v="2"/>
    <x v="6"/>
    <x v="6"/>
    <s v="42"/>
    <x v="15"/>
    <s v="10"/>
    <s v="10402"/>
    <s v="Muu perekondade ja laste sotsiaalne kaitse"/>
    <s v=""/>
    <s v=""/>
    <x v="1"/>
  </r>
  <r>
    <x v="172"/>
    <n v="4"/>
    <x v="3"/>
    <x v="95"/>
    <s v="Tugispetsialisti töötuskindlustus toetusfondist"/>
    <s v="2"/>
    <x v="1"/>
    <x v="6"/>
    <x v="6"/>
    <s v="42"/>
    <x v="15"/>
    <s v="09"/>
    <s v="09609"/>
    <s v="Muud hariduse abiteenused"/>
    <s v=""/>
    <s v=""/>
    <x v="1"/>
  </r>
  <r>
    <x v="172"/>
    <n v="185"/>
    <x v="3"/>
    <x v="96"/>
    <s v="Tugispetsialisti sotsmaks toetusfondist"/>
    <s v="2"/>
    <x v="1"/>
    <x v="6"/>
    <x v="6"/>
    <s v="42"/>
    <x v="15"/>
    <s v="09"/>
    <s v="09609"/>
    <s v="Muud hariduse abiteenused"/>
    <s v=""/>
    <s v=""/>
    <x v="1"/>
  </r>
  <r>
    <x v="172"/>
    <n v="561"/>
    <x v="3"/>
    <x v="97"/>
    <s v="Tugispetsialisti töötasu"/>
    <s v="2"/>
    <x v="1"/>
    <x v="6"/>
    <x v="6"/>
    <s v="42"/>
    <x v="15"/>
    <s v="09"/>
    <s v="09609"/>
    <s v="Muud hariduse abiteenused"/>
    <s v=""/>
    <s v=""/>
    <x v="1"/>
  </r>
  <r>
    <x v="173"/>
    <n v="400"/>
    <x v="1"/>
    <x v="7"/>
    <s v="kultuuri- ja vaba aja sisustamise kulud"/>
    <s v="2"/>
    <x v="1"/>
    <x v="6"/>
    <x v="6"/>
    <s v="54"/>
    <x v="24"/>
    <s v="08"/>
    <s v="08202"/>
    <s v="Rahvakultuur"/>
    <s v=""/>
    <s v=""/>
    <x v="1"/>
  </r>
  <r>
    <x v="174"/>
    <n v="400"/>
    <x v="9"/>
    <x v="87"/>
    <s v="valitsussektorisse kuuluvatelt avalik-õiguslikelt"/>
    <s v="1"/>
    <x v="2"/>
    <x v="6"/>
    <x v="6"/>
    <s v="54"/>
    <x v="24"/>
    <s v="08"/>
    <s v="08202"/>
    <s v="Rahvakultuur"/>
    <s v=""/>
    <s v=""/>
    <x v="1"/>
  </r>
  <r>
    <x v="175"/>
    <n v="12000"/>
    <x v="9"/>
    <x v="94"/>
    <s v="muudelt mitteresidentidelt"/>
    <s v="1"/>
    <x v="2"/>
    <x v="6"/>
    <x v="6"/>
    <s v="20"/>
    <x v="3"/>
    <s v="09"/>
    <s v="09212"/>
    <s v="Põhihariduse otsekulud"/>
    <s v=""/>
    <s v=""/>
    <x v="1"/>
  </r>
  <r>
    <x v="175"/>
    <n v="12000"/>
    <x v="1"/>
    <x v="28"/>
    <s v="Koolituslähetused"/>
    <s v="2"/>
    <x v="1"/>
    <x v="6"/>
    <x v="6"/>
    <s v="20"/>
    <x v="3"/>
    <s v="09"/>
    <s v="09212"/>
    <s v="Põhihariduse otsekulud"/>
    <s v=""/>
    <s v=""/>
    <x v="1"/>
  </r>
  <r>
    <x v="126"/>
    <n v="1395"/>
    <x v="1"/>
    <x v="6"/>
    <s v="Kulud muudele õppevahenditele"/>
    <s v="2"/>
    <x v="1"/>
    <x v="6"/>
    <x v="6"/>
    <s v="15"/>
    <x v="14"/>
    <s v="09"/>
    <s v="09110"/>
    <s v="Alusharidus"/>
    <s v=""/>
    <s v=""/>
    <x v="1"/>
  </r>
  <r>
    <x v="118"/>
    <n v="1080"/>
    <x v="1"/>
    <x v="6"/>
    <s v="Kulud muudele õppevahenditele"/>
    <s v="2"/>
    <x v="1"/>
    <x v="6"/>
    <x v="6"/>
    <s v="15"/>
    <x v="14"/>
    <s v="09"/>
    <s v="09110"/>
    <s v="Alusharidus"/>
    <s v=""/>
    <s v=""/>
    <x v="1"/>
  </r>
  <r>
    <x v="176"/>
    <n v="200"/>
    <x v="1"/>
    <x v="7"/>
    <s v="kultuuri- ja vaba aja sisustamise kulud"/>
    <s v="2"/>
    <x v="1"/>
    <x v="6"/>
    <x v="6"/>
    <s v="15"/>
    <x v="14"/>
    <s v="09"/>
    <s v="09110"/>
    <s v="Alusharidus"/>
    <s v=""/>
    <s v=""/>
    <x v="1"/>
  </r>
  <r>
    <x v="176"/>
    <n v="200"/>
    <x v="9"/>
    <x v="98"/>
    <s v="valitsussektorisse kuuluvatelt sihtasutustelt"/>
    <s v="1"/>
    <x v="2"/>
    <x v="6"/>
    <x v="6"/>
    <s v="15"/>
    <x v="14"/>
    <s v="09"/>
    <s v="09110"/>
    <s v="Alusharidus"/>
    <s v=""/>
    <s v=""/>
    <x v="1"/>
  </r>
  <r>
    <x v="177"/>
    <n v="1"/>
    <x v="3"/>
    <x v="43"/>
    <s v="Töötajate v.a. õpetajate töötuskindlustusmakse"/>
    <s v="2"/>
    <x v="1"/>
    <x v="6"/>
    <x v="6"/>
    <s v="49"/>
    <x v="12"/>
    <s v="09"/>
    <s v="09212"/>
    <s v="Põhihariduse otsekulud"/>
    <s v=""/>
    <s v=""/>
    <x v="1"/>
  </r>
  <r>
    <x v="177"/>
    <n v="37"/>
    <x v="3"/>
    <x v="44"/>
    <s v="Töötajate v.a. õpetajad sotsiaalmaks"/>
    <s v="2"/>
    <x v="1"/>
    <x v="6"/>
    <x v="6"/>
    <s v="49"/>
    <x v="12"/>
    <s v="09"/>
    <s v="09212"/>
    <s v="Põhihariduse otsekulud"/>
    <s v=""/>
    <s v=""/>
    <x v="1"/>
  </r>
  <r>
    <x v="177"/>
    <n v="112"/>
    <x v="3"/>
    <x v="12"/>
    <s v="Töötajate töötasu"/>
    <s v="2"/>
    <x v="1"/>
    <x v="6"/>
    <x v="6"/>
    <s v="49"/>
    <x v="12"/>
    <s v="09"/>
    <s v="09212"/>
    <s v="Põhihariduse otsekulud"/>
    <s v=""/>
    <s v=""/>
    <x v="1"/>
  </r>
  <r>
    <x v="178"/>
    <n v="1147"/>
    <x v="1"/>
    <x v="7"/>
    <s v="kultuuri- ja vaba aja sisustamise kulud"/>
    <s v="2"/>
    <x v="1"/>
    <x v="6"/>
    <x v="6"/>
    <s v="49"/>
    <x v="12"/>
    <s v="09"/>
    <s v="09212"/>
    <s v="Põhihariduse otsekulud"/>
    <s v=""/>
    <s v=""/>
    <x v="1"/>
  </r>
  <r>
    <x v="179"/>
    <n v="1826"/>
    <x v="1"/>
    <x v="7"/>
    <s v="kultuuri- ja vaba aja sisustamise kulud"/>
    <s v="2"/>
    <x v="1"/>
    <x v="6"/>
    <x v="6"/>
    <s v="49"/>
    <x v="12"/>
    <s v="09"/>
    <s v="09212"/>
    <s v="Põhihariduse otsekulud"/>
    <s v=""/>
    <s v=""/>
    <x v="1"/>
  </r>
  <r>
    <x v="116"/>
    <n v="73"/>
    <x v="3"/>
    <x v="45"/>
    <s v="Õpetajate töötuskindlustus (hariduse toetusfond)"/>
    <s v="2"/>
    <x v="1"/>
    <x v="6"/>
    <x v="6"/>
    <s v="49"/>
    <x v="12"/>
    <s v="09"/>
    <s v="09212"/>
    <s v="Põhihariduse otsekulud"/>
    <s v=""/>
    <s v=""/>
    <x v="1"/>
  </r>
  <r>
    <x v="116"/>
    <n v="2995"/>
    <x v="3"/>
    <x v="46"/>
    <s v="Õpetajate sotsiaalmaks (hariduse toetusfondist)"/>
    <s v="2"/>
    <x v="1"/>
    <x v="6"/>
    <x v="6"/>
    <s v="49"/>
    <x v="12"/>
    <s v="09"/>
    <s v="09212"/>
    <s v="Põhihariduse otsekulud"/>
    <s v=""/>
    <s v=""/>
    <x v="1"/>
  </r>
  <r>
    <x v="116"/>
    <n v="9076"/>
    <x v="3"/>
    <x v="32"/>
    <s v="Õpetajate töötasu"/>
    <s v="2"/>
    <x v="1"/>
    <x v="6"/>
    <x v="6"/>
    <s v="49"/>
    <x v="12"/>
    <s v="09"/>
    <s v="09212"/>
    <s v="Põhihariduse otsekulud"/>
    <s v=""/>
    <s v=""/>
    <x v="1"/>
  </r>
  <r>
    <x v="118"/>
    <n v="64"/>
    <x v="3"/>
    <x v="45"/>
    <s v="Õpetajate töötuskindlustus (hariduse toetusfond)"/>
    <s v="2"/>
    <x v="1"/>
    <x v="6"/>
    <x v="6"/>
    <s v="49"/>
    <x v="12"/>
    <s v="09"/>
    <s v="09212"/>
    <s v="Põhihariduse otsekulud"/>
    <s v=""/>
    <s v=""/>
    <x v="1"/>
  </r>
  <r>
    <x v="118"/>
    <n v="2664"/>
    <x v="3"/>
    <x v="46"/>
    <s v="Õpetajate sotsiaalmaks (hariduse toetusfondist)"/>
    <s v="2"/>
    <x v="1"/>
    <x v="6"/>
    <x v="6"/>
    <s v="49"/>
    <x v="12"/>
    <s v="09"/>
    <s v="09212"/>
    <s v="Põhihariduse otsekulud"/>
    <s v=""/>
    <s v=""/>
    <x v="1"/>
  </r>
  <r>
    <x v="118"/>
    <n v="8072"/>
    <x v="3"/>
    <x v="32"/>
    <s v="Õpetajate töötasu"/>
    <s v="2"/>
    <x v="1"/>
    <x v="6"/>
    <x v="6"/>
    <s v="49"/>
    <x v="12"/>
    <s v="09"/>
    <s v="09212"/>
    <s v="Põhihariduse otsekulud"/>
    <s v=""/>
    <s v=""/>
    <x v="1"/>
  </r>
  <r>
    <x v="118"/>
    <n v="10800"/>
    <x v="9"/>
    <x v="85"/>
    <s v="riigilt ja riigiasutustelt"/>
    <s v="1"/>
    <x v="2"/>
    <x v="6"/>
    <x v="6"/>
    <s v="49"/>
    <x v="12"/>
    <s v="09"/>
    <s v="09212"/>
    <s v="Põhihariduse otsekulud"/>
    <s v=""/>
    <s v=""/>
    <x v="1"/>
  </r>
  <r>
    <x v="180"/>
    <n v="1000"/>
    <x v="1"/>
    <x v="7"/>
    <s v="kultuuri- ja vaba aja sisustamise kulud"/>
    <s v="2"/>
    <x v="1"/>
    <x v="6"/>
    <x v="6"/>
    <s v="53"/>
    <x v="18"/>
    <s v="08"/>
    <s v="08201"/>
    <s v="Raamatukogud"/>
    <s v=""/>
    <s v=""/>
    <x v="1"/>
  </r>
  <r>
    <x v="180"/>
    <n v="1000"/>
    <x v="9"/>
    <x v="98"/>
    <s v="valitsussektorisse kuuluvatelt sihtasutustelt"/>
    <s v="1"/>
    <x v="2"/>
    <x v="6"/>
    <x v="6"/>
    <s v="53"/>
    <x v="18"/>
    <s v="08"/>
    <s v="08201"/>
    <s v="Raamatukogud"/>
    <s v=""/>
    <s v=""/>
    <x v="1"/>
  </r>
  <r>
    <x v="181"/>
    <n v="1200"/>
    <x v="1"/>
    <x v="7"/>
    <s v="kultuuri- ja vaba aja sisustamise kulud"/>
    <s v="2"/>
    <x v="1"/>
    <x v="6"/>
    <x v="6"/>
    <s v="53"/>
    <x v="18"/>
    <s v="08"/>
    <s v="08201"/>
    <s v="Raamatukogud"/>
    <s v=""/>
    <s v=""/>
    <x v="1"/>
  </r>
  <r>
    <x v="181"/>
    <n v="1200"/>
    <x v="9"/>
    <x v="87"/>
    <s v="valitsussektorisse kuuluvatelt avalik-õiguslikelt"/>
    <s v="1"/>
    <x v="2"/>
    <x v="6"/>
    <x v="6"/>
    <s v="53"/>
    <x v="18"/>
    <s v="08"/>
    <s v="08201"/>
    <s v="Raamatukogud"/>
    <s v=""/>
    <s v=""/>
    <x v="1"/>
  </r>
  <r>
    <x v="182"/>
    <n v="2142"/>
    <x v="1"/>
    <x v="99"/>
    <s v="TEAVIKUTE JA KUNSTIESEMETE KULUD"/>
    <s v="2"/>
    <x v="1"/>
    <x v="6"/>
    <x v="6"/>
    <s v="53"/>
    <x v="18"/>
    <s v="08"/>
    <s v="08201"/>
    <s v="Raamatukogud"/>
    <s v=""/>
    <s v=""/>
    <x v="1"/>
  </r>
  <r>
    <x v="182"/>
    <n v="3313"/>
    <x v="7"/>
    <x v="100"/>
    <s v="kohaliku omavalitsuse üksustele ja omavalitsusasut"/>
    <s v="2"/>
    <x v="1"/>
    <x v="6"/>
    <x v="6"/>
    <s v="53"/>
    <x v="18"/>
    <s v="08"/>
    <s v="08201"/>
    <s v="Raamatukogud"/>
    <s v=""/>
    <s v=""/>
    <x v="1"/>
  </r>
  <r>
    <x v="182"/>
    <n v="76"/>
    <x v="3"/>
    <x v="43"/>
    <s v="Töötajate v.a. õpetajate töötuskindlustusmakse"/>
    <s v="2"/>
    <x v="1"/>
    <x v="6"/>
    <x v="6"/>
    <s v="53"/>
    <x v="18"/>
    <s v="08"/>
    <s v="08201"/>
    <s v="Raamatukogud"/>
    <s v=""/>
    <s v=""/>
    <x v="1"/>
  </r>
  <r>
    <x v="182"/>
    <n v="3168"/>
    <x v="3"/>
    <x v="44"/>
    <s v="Töötajate v.a. õpetajad sotsiaalmaks"/>
    <s v="2"/>
    <x v="1"/>
    <x v="6"/>
    <x v="6"/>
    <s v="53"/>
    <x v="18"/>
    <s v="08"/>
    <s v="08201"/>
    <s v="Raamatukogud"/>
    <s v=""/>
    <s v=""/>
    <x v="1"/>
  </r>
  <r>
    <x v="182"/>
    <n v="9600"/>
    <x v="3"/>
    <x v="12"/>
    <s v="Töötajate töötasu"/>
    <s v="2"/>
    <x v="1"/>
    <x v="6"/>
    <x v="6"/>
    <s v="53"/>
    <x v="18"/>
    <s v="08"/>
    <s v="08201"/>
    <s v="Raamatukogud"/>
    <s v=""/>
    <s v=""/>
    <x v="1"/>
  </r>
  <r>
    <x v="182"/>
    <n v="18299"/>
    <x v="9"/>
    <x v="85"/>
    <s v="riigilt ja riigiasutustelt"/>
    <s v="1"/>
    <x v="2"/>
    <x v="6"/>
    <x v="6"/>
    <s v="53"/>
    <x v="18"/>
    <s v="08"/>
    <s v="08201"/>
    <s v="Raamatukogud"/>
    <s v=""/>
    <s v=""/>
    <x v="1"/>
  </r>
  <r>
    <x v="153"/>
    <n v="3299"/>
    <x v="1"/>
    <x v="7"/>
    <s v="kultuuri- ja vaba aja sisustamise kulud"/>
    <s v="2"/>
    <x v="1"/>
    <x v="6"/>
    <x v="6"/>
    <s v="53"/>
    <x v="18"/>
    <s v="08"/>
    <s v="08201"/>
    <s v="Raamatukogud"/>
    <s v=""/>
    <s v=""/>
    <x v="1"/>
  </r>
  <r>
    <x v="183"/>
    <n v="-218822"/>
    <x v="9"/>
    <x v="82"/>
    <s v="riigilt ja riigiasutustelt"/>
    <s v="3"/>
    <x v="3"/>
    <x v="85"/>
    <x v="85"/>
    <s v="L1192"/>
    <x v="10"/>
    <s v="04"/>
    <s v="04740"/>
    <s v="Üldmajanduslikud arendusprojektid"/>
    <s v=""/>
    <s v=""/>
    <x v="1"/>
  </r>
  <r>
    <x v="184"/>
    <n v="-35000"/>
    <x v="9"/>
    <x v="82"/>
    <s v="riigilt ja riigiasutustelt"/>
    <s v="3"/>
    <x v="3"/>
    <x v="85"/>
    <x v="85"/>
    <s v="L1192"/>
    <x v="10"/>
    <s v="04"/>
    <s v="04740"/>
    <s v="Üldmajanduslikud arendusprojektid"/>
    <s v=""/>
    <s v=""/>
    <x v="1"/>
  </r>
  <r>
    <x v="184"/>
    <n v="-35000"/>
    <x v="0"/>
    <x v="0"/>
    <s v="Hooned ja rajatised"/>
    <s v="4"/>
    <x v="0"/>
    <x v="86"/>
    <x v="86"/>
    <s v="L1192"/>
    <x v="10"/>
    <s v="04"/>
    <s v="04740"/>
    <s v="Üldmajanduslikud arendusprojektid"/>
    <s v=""/>
    <s v=""/>
    <x v="1"/>
  </r>
  <r>
    <x v="185"/>
    <n v="45128"/>
    <x v="9"/>
    <x v="85"/>
    <s v="riigilt ja riigiasutustelt"/>
    <s v="1"/>
    <x v="2"/>
    <x v="76"/>
    <x v="76"/>
    <s v="L1192"/>
    <x v="10"/>
    <s v="05"/>
    <s v="05400"/>
    <s v="Bioloogilise mitmekesisuse ja maastiku kaitse"/>
    <s v=""/>
    <s v=""/>
    <x v="1"/>
  </r>
  <r>
    <x v="186"/>
    <n v="45128"/>
    <x v="1"/>
    <x v="54"/>
    <s v="RAJATISTE MAJANDAMISKULUD"/>
    <s v="2"/>
    <x v="1"/>
    <x v="30"/>
    <x v="30"/>
    <s v="L1192"/>
    <x v="10"/>
    <s v="05"/>
    <s v="05400"/>
    <s v="Bioloogilise mitmekesisuse ja maastiku kaitse"/>
    <s v=""/>
    <s v=""/>
    <x v="1"/>
  </r>
  <r>
    <x v="41"/>
    <n v="-365"/>
    <x v="3"/>
    <x v="17"/>
    <s v="Töötuskindlustusmakse"/>
    <s v="2"/>
    <x v="1"/>
    <x v="20"/>
    <x v="20"/>
    <s v="L1220"/>
    <x v="1"/>
    <s v="10"/>
    <s v="10702"/>
    <s v="Muu sotsiaalsete riskirühmade kaitse"/>
    <s v=""/>
    <s v=""/>
    <x v="1"/>
  </r>
  <r>
    <x v="41"/>
    <n v="-15043"/>
    <x v="3"/>
    <x v="18"/>
    <s v="Sotsiaalmaks töötasudelt ja toetustelt"/>
    <s v="2"/>
    <x v="1"/>
    <x v="20"/>
    <x v="20"/>
    <s v="L1220"/>
    <x v="1"/>
    <s v="10"/>
    <s v="10702"/>
    <s v="Muu sotsiaalsete riskirühmade kaitse"/>
    <s v=""/>
    <s v=""/>
    <x v="1"/>
  </r>
  <r>
    <x v="41"/>
    <n v="-45939"/>
    <x v="3"/>
    <x v="19"/>
    <s v="Töövõtulepingu alusel füüsilistele isikutele makst"/>
    <s v="2"/>
    <x v="1"/>
    <x v="20"/>
    <x v="20"/>
    <s v="L1220"/>
    <x v="1"/>
    <s v="10"/>
    <s v="10702"/>
    <s v="Muu sotsiaalsete riskirühmade kaitse"/>
    <s v=""/>
    <s v=""/>
    <x v="1"/>
  </r>
  <r>
    <x v="187"/>
    <n v="-5000"/>
    <x v="1"/>
    <x v="38"/>
    <s v="SOTSIAALTEENUSED"/>
    <s v="2"/>
    <x v="1"/>
    <x v="21"/>
    <x v="21"/>
    <s v="L1220"/>
    <x v="1"/>
    <s v="10"/>
    <s v="10702"/>
    <s v="Muu sotsiaalsete riskirühmade kaitse"/>
    <s v=""/>
    <s v=""/>
    <x v="1"/>
  </r>
  <r>
    <x v="188"/>
    <n v="-5000"/>
    <x v="9"/>
    <x v="85"/>
    <s v="riigilt ja riigiasutustelt"/>
    <s v="1"/>
    <x v="2"/>
    <x v="87"/>
    <x v="87"/>
    <s v="L1220"/>
    <x v="1"/>
    <s v="10"/>
    <s v="10702"/>
    <s v="Muu sotsiaalsete riskirühmade kaitse"/>
    <s v=""/>
    <s v=""/>
    <x v="1"/>
  </r>
  <r>
    <x v="189"/>
    <n v="2000"/>
    <x v="1"/>
    <x v="6"/>
    <s v="Kulud muudele õppevahenditele"/>
    <s v="2"/>
    <x v="1"/>
    <x v="6"/>
    <x v="6"/>
    <s v="14"/>
    <x v="8"/>
    <s v="09"/>
    <s v="09110"/>
    <s v="Alusharidus"/>
    <s v=""/>
    <s v=""/>
    <x v="1"/>
  </r>
  <r>
    <x v="118"/>
    <n v="810"/>
    <x v="1"/>
    <x v="6"/>
    <s v="Kulud muudele õppevahenditele"/>
    <s v="2"/>
    <x v="1"/>
    <x v="6"/>
    <x v="6"/>
    <s v="14"/>
    <x v="8"/>
    <s v="09"/>
    <s v="09110"/>
    <s v="Alusharidus"/>
    <s v=""/>
    <s v=""/>
    <x v="1"/>
  </r>
  <r>
    <x v="190"/>
    <n v="120"/>
    <x v="9"/>
    <x v="84"/>
    <s v="muudelt residentidelt"/>
    <s v="1"/>
    <x v="2"/>
    <x v="6"/>
    <x v="6"/>
    <s v="14"/>
    <x v="8"/>
    <s v="09"/>
    <s v="09110"/>
    <s v="Alusharidus"/>
    <s v=""/>
    <s v=""/>
    <x v="1"/>
  </r>
  <r>
    <x v="191"/>
    <n v="120"/>
    <x v="1"/>
    <x v="6"/>
    <s v="Kulud muudele õppevahenditele"/>
    <s v="2"/>
    <x v="1"/>
    <x v="6"/>
    <x v="6"/>
    <s v="14"/>
    <x v="8"/>
    <s v="09"/>
    <s v="09110"/>
    <s v="Alusharidus"/>
    <s v=""/>
    <s v=""/>
    <x v="1"/>
  </r>
  <r>
    <x v="192"/>
    <n v="2000"/>
    <x v="1"/>
    <x v="101"/>
    <s v="Kodumaised lähetused"/>
    <s v="2"/>
    <x v="1"/>
    <x v="88"/>
    <x v="88"/>
    <s v="L1150"/>
    <x v="2"/>
    <s v="09"/>
    <s v="09800"/>
    <s v="Muu haridus, sh hariduse haldus"/>
    <s v=""/>
    <s v=""/>
    <x v="1"/>
  </r>
  <r>
    <x v="193"/>
    <n v="-2000"/>
    <x v="1"/>
    <x v="23"/>
    <s v="Muud administreerimiskulud, pangateenused"/>
    <s v="2"/>
    <x v="1"/>
    <x v="88"/>
    <x v="88"/>
    <s v="L1150"/>
    <x v="2"/>
    <s v="09"/>
    <s v="09800"/>
    <s v="Muu haridus, sh hariduse haldus"/>
    <s v=""/>
    <s v=""/>
    <x v="1"/>
  </r>
  <r>
    <x v="194"/>
    <n v="4817"/>
    <x v="1"/>
    <x v="3"/>
    <s v="kulud kolmandate isikute koolitusele"/>
    <s v="2"/>
    <x v="1"/>
    <x v="88"/>
    <x v="88"/>
    <s v="L1150"/>
    <x v="2"/>
    <s v="09"/>
    <s v="09800"/>
    <s v="Muu haridus, sh hariduse haldus"/>
    <s v=""/>
    <s v=""/>
    <x v="1"/>
  </r>
  <r>
    <x v="195"/>
    <n v="-68100"/>
    <x v="1"/>
    <x v="23"/>
    <s v="Muud administreerimiskulud, pangateenused"/>
    <s v="2"/>
    <x v="1"/>
    <x v="88"/>
    <x v="88"/>
    <s v="L1150"/>
    <x v="2"/>
    <s v="09"/>
    <s v="09800"/>
    <s v="Muu haridus, sh hariduse haldus"/>
    <s v=""/>
    <s v=""/>
    <x v="1"/>
  </r>
  <r>
    <x v="195"/>
    <n v="68100"/>
    <x v="1"/>
    <x v="102"/>
    <s v="UUURIMIS- JA ARENDUSTÖÖDE OSTUKULUD"/>
    <s v="2"/>
    <x v="1"/>
    <x v="88"/>
    <x v="88"/>
    <s v="L1150"/>
    <x v="2"/>
    <s v="09"/>
    <s v="09800"/>
    <s v="Muu haridus, sh hariduse haldus"/>
    <s v=""/>
    <s v=""/>
    <x v="1"/>
  </r>
  <r>
    <x v="196"/>
    <n v="4817"/>
    <x v="9"/>
    <x v="85"/>
    <s v="riigilt ja riigiasutustelt"/>
    <s v="1"/>
    <x v="2"/>
    <x v="89"/>
    <x v="89"/>
    <s v="L1150"/>
    <x v="2"/>
    <s v="09"/>
    <s v="09800"/>
    <s v="Muu haridus, sh hariduse haldus"/>
    <s v=""/>
    <s v=""/>
    <x v="1"/>
  </r>
  <r>
    <x v="197"/>
    <n v="37876"/>
    <x v="1"/>
    <x v="93"/>
    <s v="Välismaised lähetused"/>
    <s v="2"/>
    <x v="1"/>
    <x v="6"/>
    <x v="6"/>
    <s v="47"/>
    <x v="4"/>
    <s v="09"/>
    <s v="09212"/>
    <s v="Põhihariduse otsekulud"/>
    <s v=""/>
    <s v=""/>
    <x v="1"/>
  </r>
  <r>
    <x v="198"/>
    <n v="37876"/>
    <x v="9"/>
    <x v="85"/>
    <s v="riigilt ja riigiasutustelt"/>
    <s v="1"/>
    <x v="2"/>
    <x v="6"/>
    <x v="6"/>
    <s v="47"/>
    <x v="4"/>
    <s v="09"/>
    <s v="09212"/>
    <s v="Põhihariduse otsekulud"/>
    <s v=""/>
    <s v=""/>
    <x v="1"/>
  </r>
  <r>
    <x v="199"/>
    <n v="-96"/>
    <x v="1"/>
    <x v="7"/>
    <s v="kultuuri- ja vaba aja sisustamise kulud"/>
    <s v="2"/>
    <x v="1"/>
    <x v="6"/>
    <x v="6"/>
    <s v="47"/>
    <x v="4"/>
    <s v="09"/>
    <s v="09212"/>
    <s v="Põhihariduse otsekulud"/>
    <s v=""/>
    <s v=""/>
    <x v="1"/>
  </r>
  <r>
    <x v="199"/>
    <n v="-96"/>
    <x v="9"/>
    <x v="85"/>
    <s v="riigilt ja riigiasutustelt"/>
    <s v="1"/>
    <x v="2"/>
    <x v="6"/>
    <x v="6"/>
    <s v="47"/>
    <x v="4"/>
    <s v="09"/>
    <s v="09212"/>
    <s v="Põhihariduse otsekulud"/>
    <s v=""/>
    <s v=""/>
    <x v="1"/>
  </r>
  <r>
    <x v="200"/>
    <n v="40"/>
    <x v="3"/>
    <x v="43"/>
    <s v="Töötajate v.a. õpetajate töötuskindlustusmakse"/>
    <s v="2"/>
    <x v="1"/>
    <x v="6"/>
    <x v="6"/>
    <s v="47"/>
    <x v="4"/>
    <s v="09"/>
    <s v="09212"/>
    <s v="Põhihariduse otsekulud"/>
    <s v=""/>
    <s v=""/>
    <x v="1"/>
  </r>
  <r>
    <x v="200"/>
    <n v="1683"/>
    <x v="3"/>
    <x v="44"/>
    <s v="Töötajate v.a. õpetajad sotsiaalmaks"/>
    <s v="2"/>
    <x v="1"/>
    <x v="6"/>
    <x v="6"/>
    <s v="47"/>
    <x v="4"/>
    <s v="09"/>
    <s v="09212"/>
    <s v="Põhihariduse otsekulud"/>
    <s v=""/>
    <s v=""/>
    <x v="1"/>
  </r>
  <r>
    <x v="201"/>
    <n v="67"/>
    <x v="3"/>
    <x v="45"/>
    <s v="Õpetajate töötuskindlustus (hariduse toetusfond)"/>
    <s v="2"/>
    <x v="1"/>
    <x v="6"/>
    <x v="6"/>
    <s v="47"/>
    <x v="4"/>
    <s v="09"/>
    <s v="09212"/>
    <s v="Põhihariduse otsekulud"/>
    <s v=""/>
    <s v=""/>
    <x v="1"/>
  </r>
  <r>
    <x v="201"/>
    <n v="2762"/>
    <x v="3"/>
    <x v="46"/>
    <s v="Õpetajate sotsiaalmaks (hariduse toetusfondist)"/>
    <s v="2"/>
    <x v="1"/>
    <x v="6"/>
    <x v="6"/>
    <s v="47"/>
    <x v="4"/>
    <s v="09"/>
    <s v="09212"/>
    <s v="Põhihariduse otsekulud"/>
    <s v=""/>
    <s v=""/>
    <x v="1"/>
  </r>
  <r>
    <x v="201"/>
    <n v="11200"/>
    <x v="9"/>
    <x v="85"/>
    <s v="riigilt ja riigiasutustelt"/>
    <s v="1"/>
    <x v="2"/>
    <x v="6"/>
    <x v="6"/>
    <s v="47"/>
    <x v="4"/>
    <s v="09"/>
    <s v="09212"/>
    <s v="Põhihariduse otsekulud"/>
    <s v=""/>
    <s v=""/>
    <x v="1"/>
  </r>
  <r>
    <x v="202"/>
    <n v="300"/>
    <x v="9"/>
    <x v="87"/>
    <s v="valitsussektorisse kuuluvatelt avalik-õiguslikelt"/>
    <s v="1"/>
    <x v="2"/>
    <x v="6"/>
    <x v="6"/>
    <s v="47"/>
    <x v="4"/>
    <s v="09"/>
    <s v="09212"/>
    <s v="Põhihariduse otsekulud"/>
    <s v=""/>
    <s v=""/>
    <x v="1"/>
  </r>
  <r>
    <x v="201"/>
    <n v="8371"/>
    <x v="3"/>
    <x v="32"/>
    <s v="Õpetajate töötasu"/>
    <s v="2"/>
    <x v="1"/>
    <x v="6"/>
    <x v="6"/>
    <s v="47"/>
    <x v="4"/>
    <s v="09"/>
    <s v="09212"/>
    <s v="Põhihariduse otsekulud"/>
    <s v=""/>
    <s v=""/>
    <x v="1"/>
  </r>
  <r>
    <x v="200"/>
    <n v="5099"/>
    <x v="3"/>
    <x v="12"/>
    <s v="Töötajate töötasu"/>
    <s v="2"/>
    <x v="1"/>
    <x v="6"/>
    <x v="6"/>
    <s v="47"/>
    <x v="4"/>
    <s v="09"/>
    <s v="09212"/>
    <s v="Põhihariduse otsekulud"/>
    <s v=""/>
    <s v=""/>
    <x v="1"/>
  </r>
  <r>
    <x v="203"/>
    <n v="6822"/>
    <x v="9"/>
    <x v="85"/>
    <s v="riigilt ja riigiasutustelt"/>
    <s v="1"/>
    <x v="2"/>
    <x v="6"/>
    <x v="6"/>
    <s v="47"/>
    <x v="4"/>
    <s v="09"/>
    <s v="09212"/>
    <s v="Põhihariduse otsekulud"/>
    <s v=""/>
    <s v=""/>
    <x v="1"/>
  </r>
  <r>
    <x v="204"/>
    <n v="600"/>
    <x v="1"/>
    <x v="7"/>
    <s v="kultuuri- ja vaba aja sisustamise kulud"/>
    <s v="2"/>
    <x v="1"/>
    <x v="6"/>
    <x v="6"/>
    <s v="47"/>
    <x v="4"/>
    <s v="09"/>
    <s v="09212"/>
    <s v="Põhihariduse otsekulud"/>
    <s v=""/>
    <s v=""/>
    <x v="1"/>
  </r>
  <r>
    <x v="205"/>
    <n v="300"/>
    <x v="9"/>
    <x v="87"/>
    <s v="valitsussektorisse kuuluvatelt avalik-õiguslikelt"/>
    <s v="1"/>
    <x v="2"/>
    <x v="6"/>
    <x v="6"/>
    <s v="47"/>
    <x v="4"/>
    <s v="09"/>
    <s v="09212"/>
    <s v="Põhihariduse otsekulud"/>
    <s v=""/>
    <s v=""/>
    <x v="1"/>
  </r>
  <r>
    <x v="206"/>
    <n v="91818"/>
    <x v="9"/>
    <x v="86"/>
    <s v="Toetusfond lõige 2"/>
    <s v="1"/>
    <x v="2"/>
    <x v="90"/>
    <x v="90"/>
    <s v="L1192"/>
    <x v="10"/>
    <s v="01"/>
    <s v="01800"/>
    <s v="Üldiseloomuga ülekanded valitsussektoris"/>
    <s v=""/>
    <s v=""/>
    <x v="1"/>
  </r>
  <r>
    <x v="207"/>
    <n v="47970"/>
    <x v="1"/>
    <x v="50"/>
    <s v="Kulud jooksvale remondile"/>
    <s v="2"/>
    <x v="1"/>
    <x v="6"/>
    <x v="6"/>
    <s v="47"/>
    <x v="4"/>
    <s v="09"/>
    <s v="09212"/>
    <s v="Põhihariduse otsekulud"/>
    <s v="9622"/>
    <s v="KVHA  Riia 91 Jakobsoni Kool"/>
    <x v="2"/>
  </r>
  <r>
    <x v="208"/>
    <n v="3286"/>
    <x v="1"/>
    <x v="103"/>
    <s v="Kulud valvele"/>
    <s v="2"/>
    <x v="1"/>
    <x v="6"/>
    <x v="6"/>
    <s v="56"/>
    <x v="25"/>
    <s v="08"/>
    <s v="08107"/>
    <s v="Noorsootöö ja noortekeskused"/>
    <s v="9635"/>
    <s v="KVHA  Hariduse 12a Lennukitehas"/>
    <x v="2"/>
  </r>
  <r>
    <x v="207"/>
    <n v="3500"/>
    <x v="1"/>
    <x v="53"/>
    <s v="Kulud riist- ja tarkvara ostmiseks"/>
    <s v="2"/>
    <x v="1"/>
    <x v="6"/>
    <x v="6"/>
    <s v="47"/>
    <x v="4"/>
    <s v="09"/>
    <s v="09212"/>
    <s v="Põhihariduse otsekulud"/>
    <s v="3000"/>
    <s v="IKT kulud asutustes"/>
    <x v="2"/>
  </r>
  <r>
    <x v="209"/>
    <n v="-66552"/>
    <x v="10"/>
    <x v="104"/>
    <s v="Reservfond"/>
    <s v="2"/>
    <x v="1"/>
    <x v="91"/>
    <x v="91"/>
    <s v="L1230"/>
    <x v="26"/>
    <s v="01"/>
    <s v="01114"/>
    <s v="Kohaliku omavalitsuse üksuse reservfond"/>
    <s v=""/>
    <s v=""/>
    <x v="2"/>
  </r>
  <r>
    <x v="210"/>
    <n v="-3286"/>
    <x v="10"/>
    <x v="104"/>
    <s v="Reservfond"/>
    <s v="2"/>
    <x v="1"/>
    <x v="91"/>
    <x v="91"/>
    <s v="L1230"/>
    <x v="26"/>
    <s v="01"/>
    <s v="01114"/>
    <s v="Kohaliku omavalitsuse üksuse reservfond"/>
    <s v=""/>
    <s v=""/>
    <x v="2"/>
  </r>
  <r>
    <x v="211"/>
    <n v="-260000"/>
    <x v="10"/>
    <x v="104"/>
    <s v="Reservfond"/>
    <s v="2"/>
    <x v="1"/>
    <x v="91"/>
    <x v="91"/>
    <s v="L1230"/>
    <x v="26"/>
    <s v="01"/>
    <s v="01114"/>
    <s v="Kohaliku omavalitsuse üksuse reservfond"/>
    <s v=""/>
    <s v=""/>
    <x v="2"/>
  </r>
  <r>
    <x v="211"/>
    <n v="260000"/>
    <x v="10"/>
    <x v="104"/>
    <s v="Reservfond"/>
    <s v="2"/>
    <x v="1"/>
    <x v="91"/>
    <x v="91"/>
    <s v="L1230"/>
    <x v="26"/>
    <s v="01"/>
    <s v="01114"/>
    <s v="Kohaliku omavalitsuse üksuse reservfond"/>
    <s v=""/>
    <s v=""/>
    <x v="2"/>
  </r>
  <r>
    <x v="207"/>
    <n v="5010"/>
    <x v="1"/>
    <x v="5"/>
    <s v="Ruumide sisustus, mööbel"/>
    <s v="2"/>
    <x v="1"/>
    <x v="6"/>
    <x v="6"/>
    <s v="47"/>
    <x v="4"/>
    <s v="09"/>
    <s v="09212"/>
    <s v="Põhihariduse otsekulud"/>
    <s v=""/>
    <s v=""/>
    <x v="2"/>
  </r>
  <r>
    <x v="207"/>
    <n v="60"/>
    <x v="3"/>
    <x v="43"/>
    <s v="Töötajate v.a. õpetajate töötuskindlustusmakse"/>
    <s v="2"/>
    <x v="1"/>
    <x v="6"/>
    <x v="6"/>
    <s v="47"/>
    <x v="4"/>
    <s v="09"/>
    <s v="09212"/>
    <s v="Põhihariduse otsekulud"/>
    <s v=""/>
    <s v=""/>
    <x v="2"/>
  </r>
  <r>
    <x v="207"/>
    <n v="2484"/>
    <x v="3"/>
    <x v="44"/>
    <s v="Töötajate v.a. õpetajad sotsiaalmaks"/>
    <s v="2"/>
    <x v="1"/>
    <x v="6"/>
    <x v="6"/>
    <s v="47"/>
    <x v="4"/>
    <s v="09"/>
    <s v="09212"/>
    <s v="Põhihariduse otsekulud"/>
    <s v=""/>
    <s v=""/>
    <x v="2"/>
  </r>
  <r>
    <x v="212"/>
    <n v="7528"/>
    <x v="3"/>
    <x v="12"/>
    <s v="Töötajate töötasu"/>
    <s v="2"/>
    <x v="1"/>
    <x v="6"/>
    <x v="6"/>
    <s v="47"/>
    <x v="4"/>
    <s v="09"/>
    <s v="09212"/>
    <s v="Põhihariduse otsekulud"/>
    <s v=""/>
    <s v=""/>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liigendtabel2" cacheId="0" applyNumberFormats="0" applyBorderFormats="0" applyFontFormats="0" applyPatternFormats="0" applyAlignmentFormats="0" applyWidthHeightFormats="1" dataCaption="Väärtused" grandTotalCaption="Kokku" updatedVersion="5" minRefreshableVersion="3" rowGrandTotals="0" itemPrintTitles="1" createdVersion="5" indent="0" compact="0" compactData="0" multipleFieldFilters="0">
  <location ref="A3:G38" firstHeaderRow="1" firstDataRow="2" firstDataCol="4"/>
  <pivotFields count="17">
    <pivotField axis="axisRow" compact="0" outline="0" showAll="0">
      <items count="214">
        <item x="197"/>
        <item x="210"/>
        <item x="208"/>
        <item x="209"/>
        <item x="207"/>
        <item x="212"/>
        <item x="163"/>
        <item x="158"/>
        <item x="3"/>
        <item x="50"/>
        <item x="113"/>
        <item x="48"/>
        <item x="61"/>
        <item x="190"/>
        <item x="45"/>
        <item x="90"/>
        <item x="81"/>
        <item x="92"/>
        <item x="144"/>
        <item x="66"/>
        <item x="67"/>
        <item x="65"/>
        <item x="10"/>
        <item x="127"/>
        <item x="119"/>
        <item x="118"/>
        <item x="13"/>
        <item x="36"/>
        <item x="149"/>
        <item x="198"/>
        <item x="175"/>
        <item x="44"/>
        <item x="15"/>
        <item x="26"/>
        <item x="25"/>
        <item x="71"/>
        <item x="134"/>
        <item x="132"/>
        <item x="133"/>
        <item x="14"/>
        <item x="38"/>
        <item x="80"/>
        <item x="43"/>
        <item x="84"/>
        <item x="83"/>
        <item x="77"/>
        <item x="86"/>
        <item x="1"/>
        <item n="Järveotsa arendusala tänavad ja tehnovõrgud - Toetus Viljandi Veevärgile Tuule tänav" x="82"/>
        <item n="Järveotsa arendusala tänavad ja tehnovõrgud - Viljandi Veevärgile sihtfinantseeringu andmine" x="76"/>
        <item x="17"/>
        <item x="159"/>
        <item x="176"/>
        <item x="120"/>
        <item x="192"/>
        <item x="98"/>
        <item x="162"/>
        <item x="54"/>
        <item x="58"/>
        <item x="166"/>
        <item x="174"/>
        <item x="173"/>
        <item x="137"/>
        <item x="181"/>
        <item x="138"/>
        <item x="199"/>
        <item x="167"/>
        <item x="124"/>
        <item x="205"/>
        <item x="202"/>
        <item x="204"/>
        <item x="123"/>
        <item x="57"/>
        <item x="164"/>
        <item x="105"/>
        <item x="191"/>
        <item x="140"/>
        <item x="194"/>
        <item x="68"/>
        <item x="195"/>
        <item x="33"/>
        <item x="34"/>
        <item x="99"/>
        <item x="100"/>
        <item x="161"/>
        <item x="203"/>
        <item x="200"/>
        <item x="31"/>
        <item x="35"/>
        <item x="63"/>
        <item x="91"/>
        <item x="11"/>
        <item x="64"/>
        <item x="21"/>
        <item x="24"/>
        <item x="19"/>
        <item x="22"/>
        <item x="42"/>
        <item x="193"/>
        <item x="53"/>
        <item x="121"/>
        <item x="107"/>
        <item x="106"/>
        <item x="39"/>
        <item x="170"/>
        <item x="41"/>
        <item x="186"/>
        <item x="185"/>
        <item x="188"/>
        <item x="37"/>
        <item x="187"/>
        <item x="40"/>
        <item x="79"/>
        <item x="2"/>
        <item x="211"/>
        <item x="70"/>
        <item x="125"/>
        <item x="142"/>
        <item x="108"/>
        <item x="30"/>
        <item x="60"/>
        <item x="103"/>
        <item x="16"/>
        <item x="62"/>
        <item x="109"/>
        <item x="112"/>
        <item x="130"/>
        <item x="139"/>
        <item x="129"/>
        <item x="73"/>
        <item x="52"/>
        <item x="23"/>
        <item x="20"/>
        <item x="51"/>
        <item x="55"/>
        <item x="56"/>
        <item x="85"/>
        <item x="74"/>
        <item x="95"/>
        <item x="182"/>
        <item x="114"/>
        <item x="189"/>
        <item x="131"/>
        <item x="87"/>
        <item x="171"/>
        <item x="206"/>
        <item x="47"/>
        <item x="143"/>
        <item x="88"/>
        <item x="46"/>
        <item x="122"/>
        <item x="135"/>
        <item x="136"/>
        <item x="89"/>
        <item x="12"/>
        <item x="104"/>
        <item x="94"/>
        <item x="96"/>
        <item x="97"/>
        <item x="141"/>
        <item x="196"/>
        <item x="72"/>
        <item x="102"/>
        <item x="101"/>
        <item x="117"/>
        <item x="155"/>
        <item x="116"/>
        <item x="126"/>
        <item x="160"/>
        <item x="7"/>
        <item x="29"/>
        <item x="156"/>
        <item x="157"/>
        <item x="165"/>
        <item x="153"/>
        <item x="154"/>
        <item x="151"/>
        <item x="177"/>
        <item x="179"/>
        <item x="178"/>
        <item x="152"/>
        <item x="150"/>
        <item x="172"/>
        <item x="115"/>
        <item x="128"/>
        <item x="169"/>
        <item x="168"/>
        <item x="148"/>
        <item x="147"/>
        <item x="93"/>
        <item x="201"/>
        <item x="111"/>
        <item x="110"/>
        <item x="184"/>
        <item x="183"/>
        <item x="146"/>
        <item x="145"/>
        <item x="18"/>
        <item x="4"/>
        <item x="69"/>
        <item x="9"/>
        <item x="6"/>
        <item x="8"/>
        <item x="28"/>
        <item x="27"/>
        <item n="Viljandi Lasteaed Karlsson hoone projekteerimine ja ehitus - Kahe lisarühma tegemine " x="78"/>
        <item n="Viljandi Lasteaed Karlsson hoone projekteerimine ja ehitus - Kahe lisarühma tekitamine " x="49"/>
        <item x="75"/>
        <item x="180"/>
        <item x="5"/>
        <item x="32"/>
        <item x="59"/>
        <item x="0"/>
        <item t="default"/>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items count="105">
        <item x="61"/>
        <item x="0"/>
        <item x="78"/>
        <item x="20"/>
        <item x="60"/>
        <item x="51"/>
        <item x="52"/>
        <item x="2"/>
        <item x="66"/>
        <item x="74"/>
        <item x="21"/>
        <item x="59"/>
        <item x="73"/>
        <item x="72"/>
        <item x="68"/>
        <item x="85"/>
        <item x="87"/>
        <item x="98"/>
        <item x="84"/>
        <item x="83"/>
        <item x="94"/>
        <item x="82"/>
        <item x="81"/>
        <item x="80"/>
        <item x="65"/>
        <item x="86"/>
        <item x="69"/>
        <item x="70"/>
        <item x="79"/>
        <item x="67"/>
        <item x="71"/>
        <item x="58"/>
        <item x="76"/>
        <item x="22"/>
        <item x="15"/>
        <item x="16"/>
        <item x="49"/>
        <item x="100"/>
        <item x="48"/>
        <item x="62"/>
        <item x="30"/>
        <item x="37"/>
        <item x="32"/>
        <item x="12"/>
        <item x="13"/>
        <item x="29"/>
        <item x="97"/>
        <item x="19"/>
        <item x="11"/>
        <item x="10"/>
        <item x="9"/>
        <item x="18"/>
        <item x="46"/>
        <item x="44"/>
        <item x="96"/>
        <item x="17"/>
        <item x="45"/>
        <item x="43"/>
        <item x="95"/>
        <item x="36"/>
        <item x="24"/>
        <item x="42"/>
        <item x="33"/>
        <item x="23"/>
        <item x="102"/>
        <item x="101"/>
        <item x="93"/>
        <item x="8"/>
        <item x="28"/>
        <item x="103"/>
        <item x="50"/>
        <item x="91"/>
        <item x="89"/>
        <item x="54"/>
        <item x="90"/>
        <item x="77"/>
        <item x="75"/>
        <item x="35"/>
        <item x="34"/>
        <item x="40"/>
        <item x="53"/>
        <item x="27"/>
        <item x="5"/>
        <item x="14"/>
        <item x="55"/>
        <item x="88"/>
        <item x="56"/>
        <item x="31"/>
        <item x="57"/>
        <item x="99"/>
        <item x="4"/>
        <item x="6"/>
        <item x="3"/>
        <item x="26"/>
        <item x="25"/>
        <item x="47"/>
        <item x="7"/>
        <item x="92"/>
        <item x="38"/>
        <item x="1"/>
        <item x="39"/>
        <item x="41"/>
        <item x="104"/>
        <item x="64"/>
        <item x="63"/>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5">
        <item h="1" x="2"/>
        <item h="1" x="1"/>
        <item x="3"/>
        <item x="0"/>
        <item t="default"/>
      </items>
      <extLst>
        <ext xmlns:x14="http://schemas.microsoft.com/office/spreadsheetml/2009/9/main" uri="{2946ED86-A175-432a-8AC1-64E0C546D7DE}">
          <x14:pivotField fillDownLabels="1"/>
        </ext>
      </extLst>
    </pivotField>
    <pivotField axis="axisRow" compact="0" outline="0" showAll="0" defaultSubtotal="0">
      <items count="92">
        <item x="6"/>
        <item x="36"/>
        <item x="14"/>
        <item x="13"/>
        <item x="19"/>
        <item x="44"/>
        <item x="24"/>
        <item x="59"/>
        <item x="23"/>
        <item x="61"/>
        <item x="79"/>
        <item x="40"/>
        <item x="60"/>
        <item x="35"/>
        <item x="34"/>
        <item x="86"/>
        <item x="46"/>
        <item x="38"/>
        <item x="30"/>
        <item x="37"/>
        <item x="75"/>
        <item x="71"/>
        <item x="84"/>
        <item x="81"/>
        <item x="26"/>
        <item x="27"/>
        <item x="28"/>
        <item x="29"/>
        <item x="7"/>
        <item x="5"/>
        <item x="3"/>
        <item x="15"/>
        <item x="16"/>
        <item x="4"/>
        <item x="45"/>
        <item x="88"/>
        <item x="9"/>
        <item x="70"/>
        <item x="69"/>
        <item x="22"/>
        <item x="64"/>
        <item x="8"/>
        <item x="20"/>
        <item x="21"/>
        <item x="18"/>
        <item x="17"/>
        <item x="1"/>
        <item x="25"/>
        <item x="73"/>
        <item x="0"/>
        <item x="91"/>
        <item x="10"/>
        <item x="33"/>
        <item x="58"/>
        <item x="57"/>
        <item x="56"/>
        <item x="11"/>
        <item x="55"/>
        <item x="32"/>
        <item x="54"/>
        <item x="2"/>
        <item x="42"/>
        <item x="83"/>
        <item x="72"/>
        <item x="82"/>
        <item x="68"/>
        <item x="74"/>
        <item x="65"/>
        <item x="78"/>
        <item x="90"/>
        <item x="67"/>
        <item x="80"/>
        <item x="77"/>
        <item x="66"/>
        <item x="87"/>
        <item x="89"/>
        <item x="85"/>
        <item x="43"/>
        <item x="76"/>
        <item x="63"/>
        <item x="49"/>
        <item x="50"/>
        <item x="47"/>
        <item x="41"/>
        <item x="39"/>
        <item x="53"/>
        <item x="31"/>
        <item x="48"/>
        <item x="51"/>
        <item x="12"/>
        <item x="52"/>
        <item x="62"/>
      </items>
      <extLst>
        <ext xmlns:x14="http://schemas.microsoft.com/office/spreadsheetml/2009/9/main" uri="{2946ED86-A175-432a-8AC1-64E0C546D7DE}">
          <x14:pivotField fillDownLabels="1"/>
        </ext>
      </extLst>
    </pivotField>
    <pivotField axis="axisRow" compact="0" outline="0" showAll="0" defaultSubtotal="0">
      <items count="92">
        <item x="6"/>
        <item x="36"/>
        <item x="16"/>
        <item x="70"/>
        <item x="58"/>
        <item x="32"/>
        <item x="17"/>
        <item x="46"/>
        <item x="83"/>
        <item x="4"/>
        <item x="88"/>
        <item x="89"/>
        <item x="31"/>
        <item x="54"/>
        <item x="73"/>
        <item x="0"/>
        <item x="40"/>
        <item x="39"/>
        <item x="41"/>
        <item x="35"/>
        <item x="23"/>
        <item x="1"/>
        <item x="69"/>
        <item x="34"/>
        <item x="84"/>
        <item x="48"/>
        <item x="7"/>
        <item x="12"/>
        <item x="52"/>
        <item x="63"/>
        <item x="76"/>
        <item x="50"/>
        <item x="51"/>
        <item x="28"/>
        <item x="72"/>
        <item x="27"/>
        <item x="20"/>
        <item x="45"/>
        <item x="5"/>
        <item x="26"/>
        <item x="30"/>
        <item x="44"/>
        <item x="59"/>
        <item x="61"/>
        <item x="71"/>
        <item x="49"/>
        <item x="15"/>
        <item x="22"/>
        <item x="56"/>
        <item x="24"/>
        <item x="64"/>
        <item x="85"/>
        <item x="38"/>
        <item x="91"/>
        <item x="81"/>
        <item x="80"/>
        <item x="21"/>
        <item x="2"/>
        <item x="62"/>
        <item x="87"/>
        <item x="43"/>
        <item x="66"/>
        <item x="18"/>
        <item x="29"/>
        <item x="42"/>
        <item x="9"/>
        <item x="33"/>
        <item x="19"/>
        <item x="68"/>
        <item x="82"/>
        <item x="90"/>
        <item x="65"/>
        <item x="67"/>
        <item x="78"/>
        <item x="77"/>
        <item x="74"/>
        <item x="8"/>
        <item x="53"/>
        <item x="11"/>
        <item x="10"/>
        <item x="60"/>
        <item x="75"/>
        <item x="3"/>
        <item x="13"/>
        <item x="79"/>
        <item x="14"/>
        <item x="47"/>
        <item x="37"/>
        <item x="25"/>
        <item x="86"/>
        <item x="57"/>
        <item x="55"/>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items count="27">
        <item x="10"/>
        <item x="2"/>
        <item x="16"/>
        <item x="7"/>
        <item x="22"/>
        <item x="6"/>
        <item x="23"/>
        <item x="24"/>
        <item x="25"/>
        <item x="1"/>
        <item x="5"/>
        <item x="0"/>
        <item x="4"/>
        <item x="3"/>
        <item x="19"/>
        <item x="21"/>
        <item x="13"/>
        <item x="8"/>
        <item x="9"/>
        <item x="14"/>
        <item x="17"/>
        <item x="18"/>
        <item x="26"/>
        <item x="20"/>
        <item x="12"/>
        <item x="15"/>
        <item x="11"/>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Col" compact="0" outline="0" showAll="0">
      <items count="4">
        <item x="2"/>
        <item x="0"/>
        <item x="1"/>
        <item t="default"/>
      </items>
      <extLst>
        <ext xmlns:x14="http://schemas.microsoft.com/office/spreadsheetml/2009/9/main" uri="{2946ED86-A175-432a-8AC1-64E0C546D7DE}">
          <x14:pivotField fillDownLabels="1"/>
        </ext>
      </extLst>
    </pivotField>
  </pivotFields>
  <rowFields count="4">
    <field x="6"/>
    <field x="7"/>
    <field x="8"/>
    <field x="0"/>
  </rowFields>
  <rowItems count="34">
    <i>
      <x v="2"/>
      <x/>
      <x/>
      <x v="118"/>
    </i>
    <i r="1">
      <x v="63"/>
      <x v="34"/>
      <x v="66"/>
    </i>
    <i r="3">
      <x v="117"/>
    </i>
    <i r="1">
      <x v="76"/>
      <x v="51"/>
      <x v="193"/>
    </i>
    <i r="3">
      <x v="194"/>
    </i>
    <i r="1">
      <x v="79"/>
      <x v="29"/>
      <x v="53"/>
    </i>
    <i r="1">
      <x v="80"/>
      <x v="45"/>
      <x v="157"/>
    </i>
    <i r="1">
      <x v="81"/>
      <x v="31"/>
      <x v="158"/>
    </i>
    <i r="1">
      <x v="83"/>
      <x v="18"/>
      <x v="44"/>
    </i>
    <i r="1">
      <x v="84"/>
      <x v="17"/>
      <x v="44"/>
    </i>
    <i r="1">
      <x v="91"/>
      <x v="58"/>
      <x v="191"/>
    </i>
    <i r="3">
      <x v="192"/>
    </i>
    <i t="default">
      <x v="2"/>
    </i>
    <i>
      <x v="3"/>
      <x v="1"/>
      <x v="1"/>
      <x v="207"/>
    </i>
    <i r="1">
      <x v="9"/>
      <x v="43"/>
      <x v="101"/>
    </i>
    <i r="3">
      <x v="102"/>
    </i>
    <i r="1">
      <x v="11"/>
      <x v="16"/>
      <x v="43"/>
    </i>
    <i r="1">
      <x v="13"/>
      <x v="19"/>
      <x v="41"/>
    </i>
    <i r="3">
      <x v="45"/>
    </i>
    <i r="3">
      <x v="112"/>
    </i>
    <i r="3">
      <x v="205"/>
    </i>
    <i r="1">
      <x v="14"/>
      <x v="23"/>
      <x v="48"/>
    </i>
    <i r="3">
      <x v="49"/>
    </i>
    <i r="3">
      <x v="207"/>
    </i>
    <i r="1">
      <x v="15"/>
      <x v="89"/>
      <x v="193"/>
    </i>
    <i r="1">
      <x v="17"/>
      <x v="52"/>
      <x v="112"/>
    </i>
    <i r="1">
      <x v="22"/>
      <x v="24"/>
      <x v="66"/>
    </i>
    <i r="1">
      <x v="28"/>
      <x v="26"/>
      <x v="199"/>
    </i>
    <i r="3">
      <x v="200"/>
    </i>
    <i r="1">
      <x v="47"/>
      <x v="88"/>
      <x v="206"/>
    </i>
    <i r="1">
      <x v="48"/>
      <x v="14"/>
      <x v="117"/>
    </i>
    <i r="1">
      <x v="49"/>
      <x v="15"/>
      <x v="53"/>
    </i>
    <i r="3">
      <x v="212"/>
    </i>
    <i t="default">
      <x v="3"/>
    </i>
  </rowItems>
  <colFields count="1">
    <field x="16"/>
  </colFields>
  <colItems count="3">
    <i>
      <x v="1"/>
    </i>
    <i>
      <x v="2"/>
    </i>
    <i t="grand">
      <x/>
    </i>
  </colItems>
  <dataFields count="1">
    <dataField name=" " fld="1" baseField="0" baseItem="0" numFmtId="3"/>
  </dataFields>
  <formats count="126">
    <format dxfId="1638">
      <pivotArea outline="0" collapsedLevelsAreSubtotals="1" fieldPosition="0"/>
    </format>
    <format dxfId="1637">
      <pivotArea dataOnly="0" labelOnly="1" outline="0" fieldPosition="0">
        <references count="1">
          <reference field="16" count="0"/>
        </references>
      </pivotArea>
    </format>
    <format dxfId="1636">
      <pivotArea dataOnly="0" labelOnly="1" grandCol="1" outline="0" fieldPosition="0"/>
    </format>
    <format dxfId="1635">
      <pivotArea field="3" type="button" dataOnly="0" labelOnly="1" outline="0"/>
    </format>
    <format dxfId="1634">
      <pivotArea type="all" dataOnly="0" outline="0" fieldPosition="0"/>
    </format>
    <format dxfId="1633">
      <pivotArea outline="0" collapsedLevelsAreSubtotals="1" fieldPosition="0"/>
    </format>
    <format dxfId="1632">
      <pivotArea dataOnly="0" labelOnly="1" outline="0" fieldPosition="0">
        <references count="1">
          <reference field="6" count="0"/>
        </references>
      </pivotArea>
    </format>
    <format dxfId="1631">
      <pivotArea dataOnly="0" labelOnly="1" outline="0" fieldPosition="0">
        <references count="1">
          <reference field="6" count="0" defaultSubtotal="1"/>
        </references>
      </pivotArea>
    </format>
    <format dxfId="1630">
      <pivotArea dataOnly="0" labelOnly="1" grandRow="1" outline="0" fieldPosition="0"/>
    </format>
    <format dxfId="1629">
      <pivotArea dataOnly="0" labelOnly="1" outline="0" fieldPosition="0">
        <references count="1">
          <reference field="16" count="0"/>
        </references>
      </pivotArea>
    </format>
    <format dxfId="1628">
      <pivotArea dataOnly="0" labelOnly="1" grandCol="1" outline="0" fieldPosition="0"/>
    </format>
    <format dxfId="1627">
      <pivotArea dataOnly="0" labelOnly="1" outline="0" fieldPosition="0">
        <references count="1">
          <reference field="6" count="1" defaultSubtotal="1">
            <x v="0"/>
          </reference>
        </references>
      </pivotArea>
    </format>
    <format dxfId="1626">
      <pivotArea dataOnly="0" labelOnly="1" outline="0" fieldPosition="0">
        <references count="1">
          <reference field="6" count="1" defaultSubtotal="1">
            <x v="1"/>
          </reference>
        </references>
      </pivotArea>
    </format>
    <format dxfId="1625">
      <pivotArea dataOnly="0" labelOnly="1" outline="0" fieldPosition="0">
        <references count="1">
          <reference field="6" count="1" defaultSubtotal="1">
            <x v="2"/>
          </reference>
        </references>
      </pivotArea>
    </format>
    <format dxfId="1624">
      <pivotArea dataOnly="0" labelOnly="1" outline="0" fieldPosition="0">
        <references count="1">
          <reference field="6" count="1" defaultSubtotal="1">
            <x v="3"/>
          </reference>
        </references>
      </pivotArea>
    </format>
    <format dxfId="1623">
      <pivotArea dataOnly="0" labelOnly="1" grandRow="1" outline="0" fieldPosition="0"/>
    </format>
    <format dxfId="1622">
      <pivotArea type="all" dataOnly="0" outline="0" fieldPosition="0"/>
    </format>
    <format dxfId="1621">
      <pivotArea outline="0" collapsedLevelsAreSubtotals="1" fieldPosition="0"/>
    </format>
    <format dxfId="1620">
      <pivotArea dataOnly="0" labelOnly="1" outline="0" fieldPosition="0">
        <references count="1">
          <reference field="6" count="0"/>
        </references>
      </pivotArea>
    </format>
    <format dxfId="1619">
      <pivotArea dataOnly="0" labelOnly="1" outline="0" fieldPosition="0">
        <references count="1">
          <reference field="6" count="0" defaultSubtotal="1"/>
        </references>
      </pivotArea>
    </format>
    <format dxfId="1618">
      <pivotArea dataOnly="0" labelOnly="1" grandRow="1" outline="0" fieldPosition="0"/>
    </format>
    <format dxfId="1617">
      <pivotArea dataOnly="0" labelOnly="1" outline="0" fieldPosition="0">
        <references count="1">
          <reference field="16" count="0"/>
        </references>
      </pivotArea>
    </format>
    <format dxfId="1616">
      <pivotArea dataOnly="0" labelOnly="1" grandCol="1" outline="0" fieldPosition="0"/>
    </format>
    <format dxfId="1615">
      <pivotArea type="all" dataOnly="0" outline="0" fieldPosition="0"/>
    </format>
    <format dxfId="1614">
      <pivotArea outline="0" collapsedLevelsAreSubtotals="1" fieldPosition="0"/>
    </format>
    <format dxfId="1613">
      <pivotArea dataOnly="0" labelOnly="1" outline="0" fieldPosition="0">
        <references count="1">
          <reference field="6" count="0"/>
        </references>
      </pivotArea>
    </format>
    <format dxfId="1612">
      <pivotArea dataOnly="0" labelOnly="1" outline="0" fieldPosition="0">
        <references count="1">
          <reference field="6" count="0" defaultSubtotal="1"/>
        </references>
      </pivotArea>
    </format>
    <format dxfId="1611">
      <pivotArea dataOnly="0" labelOnly="1" outline="0" fieldPosition="0">
        <references count="2">
          <reference field="6" count="1" selected="0">
            <x v="2"/>
          </reference>
          <reference field="7" count="9">
            <x v="0"/>
            <x v="63"/>
            <x v="76"/>
            <x v="79"/>
            <x v="80"/>
            <x v="81"/>
            <x v="83"/>
            <x v="84"/>
            <x v="91"/>
          </reference>
        </references>
      </pivotArea>
    </format>
    <format dxfId="1610">
      <pivotArea dataOnly="0" labelOnly="1" outline="0" fieldPosition="0">
        <references count="2">
          <reference field="6" count="1" selected="0">
            <x v="3"/>
          </reference>
          <reference field="7" count="12">
            <x v="1"/>
            <x v="9"/>
            <x v="11"/>
            <x v="13"/>
            <x v="14"/>
            <x v="15"/>
            <x v="17"/>
            <x v="22"/>
            <x v="28"/>
            <x v="47"/>
            <x v="48"/>
            <x v="49"/>
          </reference>
        </references>
      </pivotArea>
    </format>
    <format dxfId="1609">
      <pivotArea dataOnly="0" labelOnly="1" outline="0" fieldPosition="0">
        <references count="3">
          <reference field="6" count="1" selected="0">
            <x v="2"/>
          </reference>
          <reference field="7" count="1" selected="0">
            <x v="0"/>
          </reference>
          <reference field="8" count="1">
            <x v="0"/>
          </reference>
        </references>
      </pivotArea>
    </format>
    <format dxfId="1608">
      <pivotArea dataOnly="0" labelOnly="1" outline="0" fieldPosition="0">
        <references count="3">
          <reference field="6" count="1" selected="0">
            <x v="2"/>
          </reference>
          <reference field="7" count="1" selected="0">
            <x v="63"/>
          </reference>
          <reference field="8" count="1">
            <x v="34"/>
          </reference>
        </references>
      </pivotArea>
    </format>
    <format dxfId="1607">
      <pivotArea dataOnly="0" labelOnly="1" outline="0" fieldPosition="0">
        <references count="3">
          <reference field="6" count="1" selected="0">
            <x v="2"/>
          </reference>
          <reference field="7" count="1" selected="0">
            <x v="76"/>
          </reference>
          <reference field="8" count="1">
            <x v="51"/>
          </reference>
        </references>
      </pivotArea>
    </format>
    <format dxfId="1606">
      <pivotArea dataOnly="0" labelOnly="1" outline="0" fieldPosition="0">
        <references count="3">
          <reference field="6" count="1" selected="0">
            <x v="2"/>
          </reference>
          <reference field="7" count="1" selected="0">
            <x v="79"/>
          </reference>
          <reference field="8" count="1">
            <x v="29"/>
          </reference>
        </references>
      </pivotArea>
    </format>
    <format dxfId="1605">
      <pivotArea dataOnly="0" labelOnly="1" outline="0" fieldPosition="0">
        <references count="3">
          <reference field="6" count="1" selected="0">
            <x v="2"/>
          </reference>
          <reference field="7" count="1" selected="0">
            <x v="80"/>
          </reference>
          <reference field="8" count="1">
            <x v="45"/>
          </reference>
        </references>
      </pivotArea>
    </format>
    <format dxfId="1604">
      <pivotArea dataOnly="0" labelOnly="1" outline="0" fieldPosition="0">
        <references count="3">
          <reference field="6" count="1" selected="0">
            <x v="2"/>
          </reference>
          <reference field="7" count="1" selected="0">
            <x v="81"/>
          </reference>
          <reference field="8" count="1">
            <x v="31"/>
          </reference>
        </references>
      </pivotArea>
    </format>
    <format dxfId="1603">
      <pivotArea dataOnly="0" labelOnly="1" outline="0" fieldPosition="0">
        <references count="3">
          <reference field="6" count="1" selected="0">
            <x v="2"/>
          </reference>
          <reference field="7" count="1" selected="0">
            <x v="83"/>
          </reference>
          <reference field="8" count="1">
            <x v="18"/>
          </reference>
        </references>
      </pivotArea>
    </format>
    <format dxfId="1602">
      <pivotArea dataOnly="0" labelOnly="1" outline="0" fieldPosition="0">
        <references count="3">
          <reference field="6" count="1" selected="0">
            <x v="2"/>
          </reference>
          <reference field="7" count="1" selected="0">
            <x v="84"/>
          </reference>
          <reference field="8" count="1">
            <x v="17"/>
          </reference>
        </references>
      </pivotArea>
    </format>
    <format dxfId="1601">
      <pivotArea dataOnly="0" labelOnly="1" outline="0" fieldPosition="0">
        <references count="3">
          <reference field="6" count="1" selected="0">
            <x v="2"/>
          </reference>
          <reference field="7" count="1" selected="0">
            <x v="91"/>
          </reference>
          <reference field="8" count="1">
            <x v="58"/>
          </reference>
        </references>
      </pivotArea>
    </format>
    <format dxfId="1600">
      <pivotArea dataOnly="0" labelOnly="1" outline="0" fieldPosition="0">
        <references count="3">
          <reference field="6" count="1" selected="0">
            <x v="3"/>
          </reference>
          <reference field="7" count="1" selected="0">
            <x v="1"/>
          </reference>
          <reference field="8" count="1">
            <x v="1"/>
          </reference>
        </references>
      </pivotArea>
    </format>
    <format dxfId="1599">
      <pivotArea dataOnly="0" labelOnly="1" outline="0" fieldPosition="0">
        <references count="3">
          <reference field="6" count="1" selected="0">
            <x v="3"/>
          </reference>
          <reference field="7" count="1" selected="0">
            <x v="9"/>
          </reference>
          <reference field="8" count="1">
            <x v="43"/>
          </reference>
        </references>
      </pivotArea>
    </format>
    <format dxfId="1598">
      <pivotArea dataOnly="0" labelOnly="1" outline="0" fieldPosition="0">
        <references count="3">
          <reference field="6" count="1" selected="0">
            <x v="3"/>
          </reference>
          <reference field="7" count="1" selected="0">
            <x v="11"/>
          </reference>
          <reference field="8" count="1">
            <x v="16"/>
          </reference>
        </references>
      </pivotArea>
    </format>
    <format dxfId="1597">
      <pivotArea dataOnly="0" labelOnly="1" outline="0" fieldPosition="0">
        <references count="3">
          <reference field="6" count="1" selected="0">
            <x v="3"/>
          </reference>
          <reference field="7" count="1" selected="0">
            <x v="13"/>
          </reference>
          <reference field="8" count="1">
            <x v="19"/>
          </reference>
        </references>
      </pivotArea>
    </format>
    <format dxfId="1596">
      <pivotArea dataOnly="0" labelOnly="1" outline="0" fieldPosition="0">
        <references count="3">
          <reference field="6" count="1" selected="0">
            <x v="3"/>
          </reference>
          <reference field="7" count="1" selected="0">
            <x v="14"/>
          </reference>
          <reference field="8" count="1">
            <x v="23"/>
          </reference>
        </references>
      </pivotArea>
    </format>
    <format dxfId="1595">
      <pivotArea dataOnly="0" labelOnly="1" outline="0" fieldPosition="0">
        <references count="3">
          <reference field="6" count="1" selected="0">
            <x v="3"/>
          </reference>
          <reference field="7" count="1" selected="0">
            <x v="15"/>
          </reference>
          <reference field="8" count="1">
            <x v="89"/>
          </reference>
        </references>
      </pivotArea>
    </format>
    <format dxfId="1594">
      <pivotArea dataOnly="0" labelOnly="1" outline="0" fieldPosition="0">
        <references count="3">
          <reference field="6" count="1" selected="0">
            <x v="3"/>
          </reference>
          <reference field="7" count="1" selected="0">
            <x v="17"/>
          </reference>
          <reference field="8" count="1">
            <x v="52"/>
          </reference>
        </references>
      </pivotArea>
    </format>
    <format dxfId="1593">
      <pivotArea dataOnly="0" labelOnly="1" outline="0" fieldPosition="0">
        <references count="3">
          <reference field="6" count="1" selected="0">
            <x v="3"/>
          </reference>
          <reference field="7" count="1" selected="0">
            <x v="22"/>
          </reference>
          <reference field="8" count="1">
            <x v="24"/>
          </reference>
        </references>
      </pivotArea>
    </format>
    <format dxfId="1592">
      <pivotArea dataOnly="0" labelOnly="1" outline="0" fieldPosition="0">
        <references count="3">
          <reference field="6" count="1" selected="0">
            <x v="3"/>
          </reference>
          <reference field="7" count="1" selected="0">
            <x v="28"/>
          </reference>
          <reference field="8" count="1">
            <x v="26"/>
          </reference>
        </references>
      </pivotArea>
    </format>
    <format dxfId="1591">
      <pivotArea dataOnly="0" labelOnly="1" outline="0" fieldPosition="0">
        <references count="3">
          <reference field="6" count="1" selected="0">
            <x v="3"/>
          </reference>
          <reference field="7" count="1" selected="0">
            <x v="47"/>
          </reference>
          <reference field="8" count="1">
            <x v="88"/>
          </reference>
        </references>
      </pivotArea>
    </format>
    <format dxfId="1590">
      <pivotArea dataOnly="0" labelOnly="1" outline="0" fieldPosition="0">
        <references count="3">
          <reference field="6" count="1" selected="0">
            <x v="3"/>
          </reference>
          <reference field="7" count="1" selected="0">
            <x v="48"/>
          </reference>
          <reference field="8" count="1">
            <x v="14"/>
          </reference>
        </references>
      </pivotArea>
    </format>
    <format dxfId="1589">
      <pivotArea dataOnly="0" labelOnly="1" outline="0" fieldPosition="0">
        <references count="3">
          <reference field="6" count="1" selected="0">
            <x v="3"/>
          </reference>
          <reference field="7" count="1" selected="0">
            <x v="49"/>
          </reference>
          <reference field="8" count="1">
            <x v="15"/>
          </reference>
        </references>
      </pivotArea>
    </format>
    <format dxfId="1588">
      <pivotArea dataOnly="0" labelOnly="1" outline="0" fieldPosition="0">
        <references count="4">
          <reference field="0" count="1">
            <x v="118"/>
          </reference>
          <reference field="6" count="1" selected="0">
            <x v="2"/>
          </reference>
          <reference field="7" count="1" selected="0">
            <x v="0"/>
          </reference>
          <reference field="8" count="1" selected="0">
            <x v="0"/>
          </reference>
        </references>
      </pivotArea>
    </format>
    <format dxfId="1587">
      <pivotArea dataOnly="0" labelOnly="1" outline="0" fieldPosition="0">
        <references count="4">
          <reference field="0" count="2">
            <x v="66"/>
            <x v="117"/>
          </reference>
          <reference field="6" count="1" selected="0">
            <x v="2"/>
          </reference>
          <reference field="7" count="1" selected="0">
            <x v="63"/>
          </reference>
          <reference field="8" count="1" selected="0">
            <x v="34"/>
          </reference>
        </references>
      </pivotArea>
    </format>
    <format dxfId="1586">
      <pivotArea dataOnly="0" labelOnly="1" outline="0" fieldPosition="0">
        <references count="4">
          <reference field="0" count="2">
            <x v="193"/>
            <x v="194"/>
          </reference>
          <reference field="6" count="1" selected="0">
            <x v="2"/>
          </reference>
          <reference field="7" count="1" selected="0">
            <x v="76"/>
          </reference>
          <reference field="8" count="1" selected="0">
            <x v="51"/>
          </reference>
        </references>
      </pivotArea>
    </format>
    <format dxfId="1585">
      <pivotArea dataOnly="0" labelOnly="1" outline="0" fieldPosition="0">
        <references count="4">
          <reference field="0" count="1">
            <x v="53"/>
          </reference>
          <reference field="6" count="1" selected="0">
            <x v="2"/>
          </reference>
          <reference field="7" count="1" selected="0">
            <x v="79"/>
          </reference>
          <reference field="8" count="1" selected="0">
            <x v="29"/>
          </reference>
        </references>
      </pivotArea>
    </format>
    <format dxfId="1584">
      <pivotArea dataOnly="0" labelOnly="1" outline="0" fieldPosition="0">
        <references count="4">
          <reference field="0" count="1">
            <x v="157"/>
          </reference>
          <reference field="6" count="1" selected="0">
            <x v="2"/>
          </reference>
          <reference field="7" count="1" selected="0">
            <x v="80"/>
          </reference>
          <reference field="8" count="1" selected="0">
            <x v="45"/>
          </reference>
        </references>
      </pivotArea>
    </format>
    <format dxfId="1583">
      <pivotArea dataOnly="0" labelOnly="1" outline="0" fieldPosition="0">
        <references count="4">
          <reference field="0" count="1">
            <x v="158"/>
          </reference>
          <reference field="6" count="1" selected="0">
            <x v="2"/>
          </reference>
          <reference field="7" count="1" selected="0">
            <x v="81"/>
          </reference>
          <reference field="8" count="1" selected="0">
            <x v="31"/>
          </reference>
        </references>
      </pivotArea>
    </format>
    <format dxfId="1582">
      <pivotArea dataOnly="0" labelOnly="1" outline="0" fieldPosition="0">
        <references count="4">
          <reference field="0" count="1">
            <x v="44"/>
          </reference>
          <reference field="6" count="1" selected="0">
            <x v="2"/>
          </reference>
          <reference field="7" count="1" selected="0">
            <x v="83"/>
          </reference>
          <reference field="8" count="1" selected="0">
            <x v="18"/>
          </reference>
        </references>
      </pivotArea>
    </format>
    <format dxfId="1581">
      <pivotArea dataOnly="0" labelOnly="1" outline="0" fieldPosition="0">
        <references count="4">
          <reference field="0" count="1">
            <x v="44"/>
          </reference>
          <reference field="6" count="1" selected="0">
            <x v="2"/>
          </reference>
          <reference field="7" count="1" selected="0">
            <x v="84"/>
          </reference>
          <reference field="8" count="1" selected="0">
            <x v="17"/>
          </reference>
        </references>
      </pivotArea>
    </format>
    <format dxfId="1580">
      <pivotArea dataOnly="0" labelOnly="1" outline="0" fieldPosition="0">
        <references count="4">
          <reference field="0" count="2">
            <x v="191"/>
            <x v="192"/>
          </reference>
          <reference field="6" count="1" selected="0">
            <x v="2"/>
          </reference>
          <reference field="7" count="1" selected="0">
            <x v="91"/>
          </reference>
          <reference field="8" count="1" selected="0">
            <x v="58"/>
          </reference>
        </references>
      </pivotArea>
    </format>
    <format dxfId="1579">
      <pivotArea dataOnly="0" labelOnly="1" outline="0" fieldPosition="0">
        <references count="4">
          <reference field="0" count="2">
            <x v="101"/>
            <x v="102"/>
          </reference>
          <reference field="6" count="1" selected="0">
            <x v="3"/>
          </reference>
          <reference field="7" count="1" selected="0">
            <x v="9"/>
          </reference>
          <reference field="8" count="1" selected="0">
            <x v="43"/>
          </reference>
        </references>
      </pivotArea>
    </format>
    <format dxfId="1578">
      <pivotArea dataOnly="0" labelOnly="1" outline="0" fieldPosition="0">
        <references count="4">
          <reference field="0" count="1">
            <x v="43"/>
          </reference>
          <reference field="6" count="1" selected="0">
            <x v="3"/>
          </reference>
          <reference field="7" count="1" selected="0">
            <x v="11"/>
          </reference>
          <reference field="8" count="1" selected="0">
            <x v="16"/>
          </reference>
        </references>
      </pivotArea>
    </format>
    <format dxfId="1577">
      <pivotArea dataOnly="0" labelOnly="1" outline="0" fieldPosition="0">
        <references count="4">
          <reference field="0" count="4">
            <x v="41"/>
            <x v="45"/>
            <x v="112"/>
            <x v="205"/>
          </reference>
          <reference field="6" count="1" selected="0">
            <x v="3"/>
          </reference>
          <reference field="7" count="1" selected="0">
            <x v="13"/>
          </reference>
          <reference field="8" count="1" selected="0">
            <x v="19"/>
          </reference>
        </references>
      </pivotArea>
    </format>
    <format dxfId="1576">
      <pivotArea dataOnly="0" labelOnly="1" outline="0" fieldPosition="0">
        <references count="4">
          <reference field="0" count="3">
            <x v="48"/>
            <x v="49"/>
            <x v="207"/>
          </reference>
          <reference field="6" count="1" selected="0">
            <x v="3"/>
          </reference>
          <reference field="7" count="1" selected="0">
            <x v="14"/>
          </reference>
          <reference field="8" count="1" selected="0">
            <x v="23"/>
          </reference>
        </references>
      </pivotArea>
    </format>
    <format dxfId="1575">
      <pivotArea dataOnly="0" labelOnly="1" outline="0" fieldPosition="0">
        <references count="4">
          <reference field="0" count="1">
            <x v="193"/>
          </reference>
          <reference field="6" count="1" selected="0">
            <x v="3"/>
          </reference>
          <reference field="7" count="1" selected="0">
            <x v="15"/>
          </reference>
          <reference field="8" count="1" selected="0">
            <x v="89"/>
          </reference>
        </references>
      </pivotArea>
    </format>
    <format dxfId="1574">
      <pivotArea dataOnly="0" labelOnly="1" outline="0" fieldPosition="0">
        <references count="4">
          <reference field="0" count="1">
            <x v="112"/>
          </reference>
          <reference field="6" count="1" selected="0">
            <x v="3"/>
          </reference>
          <reference field="7" count="1" selected="0">
            <x v="17"/>
          </reference>
          <reference field="8" count="1" selected="0">
            <x v="52"/>
          </reference>
        </references>
      </pivotArea>
    </format>
    <format dxfId="1573">
      <pivotArea dataOnly="0" labelOnly="1" outline="0" fieldPosition="0">
        <references count="4">
          <reference field="0" count="1">
            <x v="66"/>
          </reference>
          <reference field="6" count="1" selected="0">
            <x v="3"/>
          </reference>
          <reference field="7" count="1" selected="0">
            <x v="22"/>
          </reference>
          <reference field="8" count="1" selected="0">
            <x v="24"/>
          </reference>
        </references>
      </pivotArea>
    </format>
    <format dxfId="1572">
      <pivotArea dataOnly="0" labelOnly="1" outline="0" fieldPosition="0">
        <references count="4">
          <reference field="0" count="2">
            <x v="199"/>
            <x v="200"/>
          </reference>
          <reference field="6" count="1" selected="0">
            <x v="3"/>
          </reference>
          <reference field="7" count="1" selected="0">
            <x v="28"/>
          </reference>
          <reference field="8" count="1" selected="0">
            <x v="26"/>
          </reference>
        </references>
      </pivotArea>
    </format>
    <format dxfId="1571">
      <pivotArea dataOnly="0" labelOnly="1" outline="0" fieldPosition="0">
        <references count="4">
          <reference field="0" count="1">
            <x v="206"/>
          </reference>
          <reference field="6" count="1" selected="0">
            <x v="3"/>
          </reference>
          <reference field="7" count="1" selected="0">
            <x v="47"/>
          </reference>
          <reference field="8" count="1" selected="0">
            <x v="88"/>
          </reference>
        </references>
      </pivotArea>
    </format>
    <format dxfId="1570">
      <pivotArea dataOnly="0" labelOnly="1" outline="0" fieldPosition="0">
        <references count="4">
          <reference field="0" count="1">
            <x v="117"/>
          </reference>
          <reference field="6" count="1" selected="0">
            <x v="3"/>
          </reference>
          <reference field="7" count="1" selected="0">
            <x v="48"/>
          </reference>
          <reference field="8" count="1" selected="0">
            <x v="14"/>
          </reference>
        </references>
      </pivotArea>
    </format>
    <format dxfId="1569">
      <pivotArea dataOnly="0" labelOnly="1" outline="0" fieldPosition="0">
        <references count="4">
          <reference field="0" count="2">
            <x v="53"/>
            <x v="212"/>
          </reference>
          <reference field="6" count="1" selected="0">
            <x v="3"/>
          </reference>
          <reference field="7" count="1" selected="0">
            <x v="49"/>
          </reference>
          <reference field="8" count="1" selected="0">
            <x v="15"/>
          </reference>
        </references>
      </pivotArea>
    </format>
    <format dxfId="1568">
      <pivotArea dataOnly="0" labelOnly="1" outline="0" fieldPosition="0">
        <references count="1">
          <reference field="16" count="2">
            <x v="1"/>
            <x v="2"/>
          </reference>
        </references>
      </pivotArea>
    </format>
    <format dxfId="1567">
      <pivotArea dataOnly="0" labelOnly="1" grandCol="1" outline="0" fieldPosition="0"/>
    </format>
    <format dxfId="1566">
      <pivotArea dataOnly="0" labelOnly="1" outline="0" fieldPosition="0">
        <references count="4">
          <reference field="0" count="1">
            <x v="207"/>
          </reference>
          <reference field="6" count="1" selected="0">
            <x v="3"/>
          </reference>
          <reference field="7" count="1" selected="0">
            <x v="1"/>
          </reference>
          <reference field="8" count="1" selected="0">
            <x v="1"/>
          </reference>
        </references>
      </pivotArea>
    </format>
    <format dxfId="1565">
      <pivotArea dataOnly="0" labelOnly="1" outline="0" fieldPosition="0">
        <references count="4">
          <reference field="0" count="1">
            <x v="207"/>
          </reference>
          <reference field="6" count="1" selected="0">
            <x v="3"/>
          </reference>
          <reference field="7" count="1" selected="0">
            <x v="14"/>
          </reference>
          <reference field="8" count="1" selected="0">
            <x v="23"/>
          </reference>
        </references>
      </pivotArea>
    </format>
    <format dxfId="1564">
      <pivotArea type="all" dataOnly="0" outline="0" fieldPosition="0"/>
    </format>
    <format dxfId="1563">
      <pivotArea outline="0" collapsedLevelsAreSubtotals="1" fieldPosition="0"/>
    </format>
    <format dxfId="1562">
      <pivotArea dataOnly="0" labelOnly="1" outline="0" fieldPosition="0">
        <references count="1">
          <reference field="6" count="0"/>
        </references>
      </pivotArea>
    </format>
    <format dxfId="1561">
      <pivotArea dataOnly="0" labelOnly="1" outline="0" fieldPosition="0">
        <references count="1">
          <reference field="6" count="0" defaultSubtotal="1"/>
        </references>
      </pivotArea>
    </format>
    <format dxfId="1560">
      <pivotArea dataOnly="0" labelOnly="1" outline="0" fieldPosition="0">
        <references count="2">
          <reference field="6" count="1" selected="0">
            <x v="2"/>
          </reference>
          <reference field="7" count="9">
            <x v="0"/>
            <x v="63"/>
            <x v="76"/>
            <x v="79"/>
            <x v="80"/>
            <x v="81"/>
            <x v="83"/>
            <x v="84"/>
            <x v="91"/>
          </reference>
        </references>
      </pivotArea>
    </format>
    <format dxfId="1559">
      <pivotArea dataOnly="0" labelOnly="1" outline="0" fieldPosition="0">
        <references count="2">
          <reference field="6" count="1" selected="0">
            <x v="3"/>
          </reference>
          <reference field="7" count="12">
            <x v="1"/>
            <x v="9"/>
            <x v="11"/>
            <x v="13"/>
            <x v="14"/>
            <x v="15"/>
            <x v="17"/>
            <x v="22"/>
            <x v="28"/>
            <x v="47"/>
            <x v="48"/>
            <x v="49"/>
          </reference>
        </references>
      </pivotArea>
    </format>
    <format dxfId="1558">
      <pivotArea dataOnly="0" labelOnly="1" outline="0" fieldPosition="0">
        <references count="3">
          <reference field="6" count="1" selected="0">
            <x v="2"/>
          </reference>
          <reference field="7" count="1" selected="0">
            <x v="0"/>
          </reference>
          <reference field="8" count="1">
            <x v="0"/>
          </reference>
        </references>
      </pivotArea>
    </format>
    <format dxfId="1557">
      <pivotArea dataOnly="0" labelOnly="1" outline="0" fieldPosition="0">
        <references count="3">
          <reference field="6" count="1" selected="0">
            <x v="2"/>
          </reference>
          <reference field="7" count="1" selected="0">
            <x v="63"/>
          </reference>
          <reference field="8" count="1">
            <x v="34"/>
          </reference>
        </references>
      </pivotArea>
    </format>
    <format dxfId="1556">
      <pivotArea dataOnly="0" labelOnly="1" outline="0" fieldPosition="0">
        <references count="3">
          <reference field="6" count="1" selected="0">
            <x v="2"/>
          </reference>
          <reference field="7" count="1" selected="0">
            <x v="76"/>
          </reference>
          <reference field="8" count="1">
            <x v="51"/>
          </reference>
        </references>
      </pivotArea>
    </format>
    <format dxfId="1555">
      <pivotArea dataOnly="0" labelOnly="1" outline="0" fieldPosition="0">
        <references count="3">
          <reference field="6" count="1" selected="0">
            <x v="2"/>
          </reference>
          <reference field="7" count="1" selected="0">
            <x v="79"/>
          </reference>
          <reference field="8" count="1">
            <x v="29"/>
          </reference>
        </references>
      </pivotArea>
    </format>
    <format dxfId="1554">
      <pivotArea dataOnly="0" labelOnly="1" outline="0" fieldPosition="0">
        <references count="3">
          <reference field="6" count="1" selected="0">
            <x v="2"/>
          </reference>
          <reference field="7" count="1" selected="0">
            <x v="80"/>
          </reference>
          <reference field="8" count="1">
            <x v="45"/>
          </reference>
        </references>
      </pivotArea>
    </format>
    <format dxfId="1553">
      <pivotArea dataOnly="0" labelOnly="1" outline="0" fieldPosition="0">
        <references count="3">
          <reference field="6" count="1" selected="0">
            <x v="2"/>
          </reference>
          <reference field="7" count="1" selected="0">
            <x v="81"/>
          </reference>
          <reference field="8" count="1">
            <x v="31"/>
          </reference>
        </references>
      </pivotArea>
    </format>
    <format dxfId="1552">
      <pivotArea dataOnly="0" labelOnly="1" outline="0" fieldPosition="0">
        <references count="3">
          <reference field="6" count="1" selected="0">
            <x v="2"/>
          </reference>
          <reference field="7" count="1" selected="0">
            <x v="83"/>
          </reference>
          <reference field="8" count="1">
            <x v="18"/>
          </reference>
        </references>
      </pivotArea>
    </format>
    <format dxfId="1551">
      <pivotArea dataOnly="0" labelOnly="1" outline="0" fieldPosition="0">
        <references count="3">
          <reference field="6" count="1" selected="0">
            <x v="2"/>
          </reference>
          <reference field="7" count="1" selected="0">
            <x v="84"/>
          </reference>
          <reference field="8" count="1">
            <x v="17"/>
          </reference>
        </references>
      </pivotArea>
    </format>
    <format dxfId="1550">
      <pivotArea dataOnly="0" labelOnly="1" outline="0" fieldPosition="0">
        <references count="3">
          <reference field="6" count="1" selected="0">
            <x v="2"/>
          </reference>
          <reference field="7" count="1" selected="0">
            <x v="91"/>
          </reference>
          <reference field="8" count="1">
            <x v="58"/>
          </reference>
        </references>
      </pivotArea>
    </format>
    <format dxfId="1549">
      <pivotArea dataOnly="0" labelOnly="1" outline="0" fieldPosition="0">
        <references count="3">
          <reference field="6" count="1" selected="0">
            <x v="3"/>
          </reference>
          <reference field="7" count="1" selected="0">
            <x v="1"/>
          </reference>
          <reference field="8" count="1">
            <x v="1"/>
          </reference>
        </references>
      </pivotArea>
    </format>
    <format dxfId="1548">
      <pivotArea dataOnly="0" labelOnly="1" outline="0" fieldPosition="0">
        <references count="3">
          <reference field="6" count="1" selected="0">
            <x v="3"/>
          </reference>
          <reference field="7" count="1" selected="0">
            <x v="9"/>
          </reference>
          <reference field="8" count="1">
            <x v="43"/>
          </reference>
        </references>
      </pivotArea>
    </format>
    <format dxfId="1547">
      <pivotArea dataOnly="0" labelOnly="1" outline="0" fieldPosition="0">
        <references count="3">
          <reference field="6" count="1" selected="0">
            <x v="3"/>
          </reference>
          <reference field="7" count="1" selected="0">
            <x v="11"/>
          </reference>
          <reference field="8" count="1">
            <x v="16"/>
          </reference>
        </references>
      </pivotArea>
    </format>
    <format dxfId="1546">
      <pivotArea dataOnly="0" labelOnly="1" outline="0" fieldPosition="0">
        <references count="3">
          <reference field="6" count="1" selected="0">
            <x v="3"/>
          </reference>
          <reference field="7" count="1" selected="0">
            <x v="13"/>
          </reference>
          <reference field="8" count="1">
            <x v="19"/>
          </reference>
        </references>
      </pivotArea>
    </format>
    <format dxfId="1545">
      <pivotArea dataOnly="0" labelOnly="1" outline="0" fieldPosition="0">
        <references count="3">
          <reference field="6" count="1" selected="0">
            <x v="3"/>
          </reference>
          <reference field="7" count="1" selected="0">
            <x v="14"/>
          </reference>
          <reference field="8" count="1">
            <x v="23"/>
          </reference>
        </references>
      </pivotArea>
    </format>
    <format dxfId="1544">
      <pivotArea dataOnly="0" labelOnly="1" outline="0" fieldPosition="0">
        <references count="3">
          <reference field="6" count="1" selected="0">
            <x v="3"/>
          </reference>
          <reference field="7" count="1" selected="0">
            <x v="15"/>
          </reference>
          <reference field="8" count="1">
            <x v="89"/>
          </reference>
        </references>
      </pivotArea>
    </format>
    <format dxfId="1543">
      <pivotArea dataOnly="0" labelOnly="1" outline="0" fieldPosition="0">
        <references count="3">
          <reference field="6" count="1" selected="0">
            <x v="3"/>
          </reference>
          <reference field="7" count="1" selected="0">
            <x v="17"/>
          </reference>
          <reference field="8" count="1">
            <x v="52"/>
          </reference>
        </references>
      </pivotArea>
    </format>
    <format dxfId="1542">
      <pivotArea dataOnly="0" labelOnly="1" outline="0" fieldPosition="0">
        <references count="3">
          <reference field="6" count="1" selected="0">
            <x v="3"/>
          </reference>
          <reference field="7" count="1" selected="0">
            <x v="22"/>
          </reference>
          <reference field="8" count="1">
            <x v="24"/>
          </reference>
        </references>
      </pivotArea>
    </format>
    <format dxfId="1541">
      <pivotArea dataOnly="0" labelOnly="1" outline="0" fieldPosition="0">
        <references count="3">
          <reference field="6" count="1" selected="0">
            <x v="3"/>
          </reference>
          <reference field="7" count="1" selected="0">
            <x v="28"/>
          </reference>
          <reference field="8" count="1">
            <x v="26"/>
          </reference>
        </references>
      </pivotArea>
    </format>
    <format dxfId="1540">
      <pivotArea dataOnly="0" labelOnly="1" outline="0" fieldPosition="0">
        <references count="3">
          <reference field="6" count="1" selected="0">
            <x v="3"/>
          </reference>
          <reference field="7" count="1" selected="0">
            <x v="47"/>
          </reference>
          <reference field="8" count="1">
            <x v="88"/>
          </reference>
        </references>
      </pivotArea>
    </format>
    <format dxfId="1539">
      <pivotArea dataOnly="0" labelOnly="1" outline="0" fieldPosition="0">
        <references count="3">
          <reference field="6" count="1" selected="0">
            <x v="3"/>
          </reference>
          <reference field="7" count="1" selected="0">
            <x v="48"/>
          </reference>
          <reference field="8" count="1">
            <x v="14"/>
          </reference>
        </references>
      </pivotArea>
    </format>
    <format dxfId="1538">
      <pivotArea dataOnly="0" labelOnly="1" outline="0" fieldPosition="0">
        <references count="3">
          <reference field="6" count="1" selected="0">
            <x v="3"/>
          </reference>
          <reference field="7" count="1" selected="0">
            <x v="49"/>
          </reference>
          <reference field="8" count="1">
            <x v="15"/>
          </reference>
        </references>
      </pivotArea>
    </format>
    <format dxfId="1537">
      <pivotArea dataOnly="0" labelOnly="1" outline="0" fieldPosition="0">
        <references count="4">
          <reference field="0" count="1">
            <x v="118"/>
          </reference>
          <reference field="6" count="1" selected="0">
            <x v="2"/>
          </reference>
          <reference field="7" count="1" selected="0">
            <x v="0"/>
          </reference>
          <reference field="8" count="1" selected="0">
            <x v="0"/>
          </reference>
        </references>
      </pivotArea>
    </format>
    <format dxfId="1536">
      <pivotArea dataOnly="0" labelOnly="1" outline="0" fieldPosition="0">
        <references count="4">
          <reference field="0" count="2">
            <x v="66"/>
            <x v="117"/>
          </reference>
          <reference field="6" count="1" selected="0">
            <x v="2"/>
          </reference>
          <reference field="7" count="1" selected="0">
            <x v="63"/>
          </reference>
          <reference field="8" count="1" selected="0">
            <x v="34"/>
          </reference>
        </references>
      </pivotArea>
    </format>
    <format dxfId="1535">
      <pivotArea dataOnly="0" labelOnly="1" outline="0" fieldPosition="0">
        <references count="4">
          <reference field="0" count="2">
            <x v="193"/>
            <x v="194"/>
          </reference>
          <reference field="6" count="1" selected="0">
            <x v="2"/>
          </reference>
          <reference field="7" count="1" selected="0">
            <x v="76"/>
          </reference>
          <reference field="8" count="1" selected="0">
            <x v="51"/>
          </reference>
        </references>
      </pivotArea>
    </format>
    <format dxfId="1534">
      <pivotArea dataOnly="0" labelOnly="1" outline="0" fieldPosition="0">
        <references count="4">
          <reference field="0" count="1">
            <x v="53"/>
          </reference>
          <reference field="6" count="1" selected="0">
            <x v="2"/>
          </reference>
          <reference field="7" count="1" selected="0">
            <x v="79"/>
          </reference>
          <reference field="8" count="1" selected="0">
            <x v="29"/>
          </reference>
        </references>
      </pivotArea>
    </format>
    <format dxfId="1533">
      <pivotArea dataOnly="0" labelOnly="1" outline="0" fieldPosition="0">
        <references count="4">
          <reference field="0" count="1">
            <x v="157"/>
          </reference>
          <reference field="6" count="1" selected="0">
            <x v="2"/>
          </reference>
          <reference field="7" count="1" selected="0">
            <x v="80"/>
          </reference>
          <reference field="8" count="1" selected="0">
            <x v="45"/>
          </reference>
        </references>
      </pivotArea>
    </format>
    <format dxfId="1532">
      <pivotArea dataOnly="0" labelOnly="1" outline="0" fieldPosition="0">
        <references count="4">
          <reference field="0" count="1">
            <x v="158"/>
          </reference>
          <reference field="6" count="1" selected="0">
            <x v="2"/>
          </reference>
          <reference field="7" count="1" selected="0">
            <x v="81"/>
          </reference>
          <reference field="8" count="1" selected="0">
            <x v="31"/>
          </reference>
        </references>
      </pivotArea>
    </format>
    <format dxfId="1531">
      <pivotArea dataOnly="0" labelOnly="1" outline="0" fieldPosition="0">
        <references count="4">
          <reference field="0" count="1">
            <x v="44"/>
          </reference>
          <reference field="6" count="1" selected="0">
            <x v="2"/>
          </reference>
          <reference field="7" count="1" selected="0">
            <x v="83"/>
          </reference>
          <reference field="8" count="1" selected="0">
            <x v="18"/>
          </reference>
        </references>
      </pivotArea>
    </format>
    <format dxfId="1530">
      <pivotArea dataOnly="0" labelOnly="1" outline="0" fieldPosition="0">
        <references count="4">
          <reference field="0" count="1">
            <x v="44"/>
          </reference>
          <reference field="6" count="1" selected="0">
            <x v="2"/>
          </reference>
          <reference field="7" count="1" selected="0">
            <x v="84"/>
          </reference>
          <reference field="8" count="1" selected="0">
            <x v="17"/>
          </reference>
        </references>
      </pivotArea>
    </format>
    <format dxfId="1529">
      <pivotArea dataOnly="0" labelOnly="1" outline="0" fieldPosition="0">
        <references count="4">
          <reference field="0" count="2">
            <x v="191"/>
            <x v="192"/>
          </reference>
          <reference field="6" count="1" selected="0">
            <x v="2"/>
          </reference>
          <reference field="7" count="1" selected="0">
            <x v="91"/>
          </reference>
          <reference field="8" count="1" selected="0">
            <x v="58"/>
          </reference>
        </references>
      </pivotArea>
    </format>
    <format dxfId="1528">
      <pivotArea dataOnly="0" labelOnly="1" outline="0" fieldPosition="0">
        <references count="4">
          <reference field="0" count="1">
            <x v="207"/>
          </reference>
          <reference field="6" count="1" selected="0">
            <x v="3"/>
          </reference>
          <reference field="7" count="1" selected="0">
            <x v="1"/>
          </reference>
          <reference field="8" count="1" selected="0">
            <x v="1"/>
          </reference>
        </references>
      </pivotArea>
    </format>
    <format dxfId="1527">
      <pivotArea dataOnly="0" labelOnly="1" outline="0" fieldPosition="0">
        <references count="4">
          <reference field="0" count="2">
            <x v="101"/>
            <x v="102"/>
          </reference>
          <reference field="6" count="1" selected="0">
            <x v="3"/>
          </reference>
          <reference field="7" count="1" selected="0">
            <x v="9"/>
          </reference>
          <reference field="8" count="1" selected="0">
            <x v="43"/>
          </reference>
        </references>
      </pivotArea>
    </format>
    <format dxfId="1526">
      <pivotArea dataOnly="0" labelOnly="1" outline="0" fieldPosition="0">
        <references count="4">
          <reference field="0" count="1">
            <x v="43"/>
          </reference>
          <reference field="6" count="1" selected="0">
            <x v="3"/>
          </reference>
          <reference field="7" count="1" selected="0">
            <x v="11"/>
          </reference>
          <reference field="8" count="1" selected="0">
            <x v="16"/>
          </reference>
        </references>
      </pivotArea>
    </format>
    <format dxfId="1525">
      <pivotArea dataOnly="0" labelOnly="1" outline="0" fieldPosition="0">
        <references count="4">
          <reference field="0" count="4">
            <x v="41"/>
            <x v="45"/>
            <x v="112"/>
            <x v="205"/>
          </reference>
          <reference field="6" count="1" selected="0">
            <x v="3"/>
          </reference>
          <reference field="7" count="1" selected="0">
            <x v="13"/>
          </reference>
          <reference field="8" count="1" selected="0">
            <x v="19"/>
          </reference>
        </references>
      </pivotArea>
    </format>
    <format dxfId="1524">
      <pivotArea dataOnly="0" labelOnly="1" outline="0" fieldPosition="0">
        <references count="4">
          <reference field="0" count="3">
            <x v="48"/>
            <x v="49"/>
            <x v="207"/>
          </reference>
          <reference field="6" count="1" selected="0">
            <x v="3"/>
          </reference>
          <reference field="7" count="1" selected="0">
            <x v="14"/>
          </reference>
          <reference field="8" count="1" selected="0">
            <x v="23"/>
          </reference>
        </references>
      </pivotArea>
    </format>
    <format dxfId="1523">
      <pivotArea dataOnly="0" labelOnly="1" outline="0" fieldPosition="0">
        <references count="4">
          <reference field="0" count="1">
            <x v="193"/>
          </reference>
          <reference field="6" count="1" selected="0">
            <x v="3"/>
          </reference>
          <reference field="7" count="1" selected="0">
            <x v="15"/>
          </reference>
          <reference field="8" count="1" selected="0">
            <x v="89"/>
          </reference>
        </references>
      </pivotArea>
    </format>
    <format dxfId="1522">
      <pivotArea dataOnly="0" labelOnly="1" outline="0" fieldPosition="0">
        <references count="4">
          <reference field="0" count="1">
            <x v="112"/>
          </reference>
          <reference field="6" count="1" selected="0">
            <x v="3"/>
          </reference>
          <reference field="7" count="1" selected="0">
            <x v="17"/>
          </reference>
          <reference field="8" count="1" selected="0">
            <x v="52"/>
          </reference>
        </references>
      </pivotArea>
    </format>
    <format dxfId="1521">
      <pivotArea dataOnly="0" labelOnly="1" outline="0" fieldPosition="0">
        <references count="4">
          <reference field="0" count="1">
            <x v="66"/>
          </reference>
          <reference field="6" count="1" selected="0">
            <x v="3"/>
          </reference>
          <reference field="7" count="1" selected="0">
            <x v="22"/>
          </reference>
          <reference field="8" count="1" selected="0">
            <x v="24"/>
          </reference>
        </references>
      </pivotArea>
    </format>
    <format dxfId="1520">
      <pivotArea dataOnly="0" labelOnly="1" outline="0" fieldPosition="0">
        <references count="4">
          <reference field="0" count="2">
            <x v="199"/>
            <x v="200"/>
          </reference>
          <reference field="6" count="1" selected="0">
            <x v="3"/>
          </reference>
          <reference field="7" count="1" selected="0">
            <x v="28"/>
          </reference>
          <reference field="8" count="1" selected="0">
            <x v="26"/>
          </reference>
        </references>
      </pivotArea>
    </format>
    <format dxfId="1519">
      <pivotArea dataOnly="0" labelOnly="1" outline="0" fieldPosition="0">
        <references count="4">
          <reference field="0" count="1">
            <x v="206"/>
          </reference>
          <reference field="6" count="1" selected="0">
            <x v="3"/>
          </reference>
          <reference field="7" count="1" selected="0">
            <x v="47"/>
          </reference>
          <reference field="8" count="1" selected="0">
            <x v="88"/>
          </reference>
        </references>
      </pivotArea>
    </format>
    <format dxfId="1518">
      <pivotArea dataOnly="0" labelOnly="1" outline="0" fieldPosition="0">
        <references count="4">
          <reference field="0" count="1">
            <x v="117"/>
          </reference>
          <reference field="6" count="1" selected="0">
            <x v="3"/>
          </reference>
          <reference field="7" count="1" selected="0">
            <x v="48"/>
          </reference>
          <reference field="8" count="1" selected="0">
            <x v="14"/>
          </reference>
        </references>
      </pivotArea>
    </format>
    <format dxfId="1517">
      <pivotArea dataOnly="0" labelOnly="1" outline="0" fieldPosition="0">
        <references count="4">
          <reference field="0" count="2">
            <x v="53"/>
            <x v="212"/>
          </reference>
          <reference field="6" count="1" selected="0">
            <x v="3"/>
          </reference>
          <reference field="7" count="1" selected="0">
            <x v="49"/>
          </reference>
          <reference field="8" count="1" selected="0">
            <x v="15"/>
          </reference>
        </references>
      </pivotArea>
    </format>
    <format dxfId="1516">
      <pivotArea dataOnly="0" labelOnly="1" outline="0" fieldPosition="0">
        <references count="1">
          <reference field="16" count="2">
            <x v="1"/>
            <x v="2"/>
          </reference>
        </references>
      </pivotArea>
    </format>
    <format dxfId="1515">
      <pivotArea dataOnly="0" labelOnly="1" grandCol="1" outline="0" fieldPosition="0"/>
    </format>
    <format dxfId="1514">
      <pivotArea dataOnly="0" labelOnly="1" outline="0" fieldPosition="0">
        <references count="1">
          <reference field="16" count="2">
            <x v="1"/>
            <x v="2"/>
          </reference>
        </references>
      </pivotArea>
    </format>
    <format dxfId="1513">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2.xml><?xml version="1.0" encoding="utf-8"?>
<pivotTableDefinition xmlns="http://schemas.openxmlformats.org/spreadsheetml/2006/main" name="PivotTable-liigendtabel2" cacheId="0" applyNumberFormats="0" applyBorderFormats="0" applyFontFormats="0" applyPatternFormats="0" applyAlignmentFormats="0" applyWidthHeightFormats="1" dataCaption="Väärtused" grandTotalCaption="I lisaEA kokku" updatedVersion="5" minRefreshableVersion="3" itemPrintTitles="1" createdVersion="5" indent="0" compact="0" compactData="0" multipleFieldFilters="0">
  <location ref="A3:I372" firstHeaderRow="1" firstDataRow="2" firstDataCol="5"/>
  <pivotFields count="17">
    <pivotField axis="axisRow" compact="0" outline="0" showAll="0">
      <items count="214">
        <item x="197"/>
        <item x="210"/>
        <item x="208"/>
        <item x="209"/>
        <item x="207"/>
        <item x="212"/>
        <item x="163"/>
        <item x="158"/>
        <item x="3"/>
        <item x="50"/>
        <item x="113"/>
        <item x="48"/>
        <item x="61"/>
        <item x="190"/>
        <item x="45"/>
        <item x="90"/>
        <item x="81"/>
        <item x="92"/>
        <item x="144"/>
        <item x="66"/>
        <item x="67"/>
        <item x="65"/>
        <item x="10"/>
        <item x="127"/>
        <item x="119"/>
        <item x="118"/>
        <item x="13"/>
        <item x="36"/>
        <item x="149"/>
        <item x="198"/>
        <item x="175"/>
        <item x="44"/>
        <item x="15"/>
        <item x="26"/>
        <item x="25"/>
        <item x="71"/>
        <item x="134"/>
        <item x="132"/>
        <item x="133"/>
        <item x="14"/>
        <item x="38"/>
        <item x="80"/>
        <item x="43"/>
        <item x="84"/>
        <item x="83"/>
        <item x="77"/>
        <item x="86"/>
        <item x="1"/>
        <item x="82"/>
        <item x="76"/>
        <item x="17"/>
        <item x="159"/>
        <item x="176"/>
        <item x="120"/>
        <item x="192"/>
        <item x="98"/>
        <item x="162"/>
        <item x="54"/>
        <item x="58"/>
        <item x="166"/>
        <item x="174"/>
        <item x="173"/>
        <item x="137"/>
        <item x="181"/>
        <item x="138"/>
        <item x="199"/>
        <item x="167"/>
        <item x="124"/>
        <item x="205"/>
        <item x="202"/>
        <item x="204"/>
        <item x="123"/>
        <item x="57"/>
        <item x="164"/>
        <item x="105"/>
        <item x="191"/>
        <item x="140"/>
        <item x="194"/>
        <item x="68"/>
        <item x="195"/>
        <item x="33"/>
        <item x="34"/>
        <item x="99"/>
        <item x="100"/>
        <item x="161"/>
        <item x="203"/>
        <item x="200"/>
        <item x="31"/>
        <item x="35"/>
        <item x="63"/>
        <item x="91"/>
        <item x="11"/>
        <item x="64"/>
        <item x="21"/>
        <item x="24"/>
        <item x="19"/>
        <item x="22"/>
        <item x="42"/>
        <item x="193"/>
        <item x="53"/>
        <item x="121"/>
        <item x="107"/>
        <item x="106"/>
        <item x="39"/>
        <item x="170"/>
        <item x="41"/>
        <item x="186"/>
        <item x="185"/>
        <item x="188"/>
        <item x="37"/>
        <item x="187"/>
        <item x="40"/>
        <item x="79"/>
        <item x="2"/>
        <item x="211"/>
        <item x="70"/>
        <item x="125"/>
        <item x="142"/>
        <item x="108"/>
        <item x="30"/>
        <item x="60"/>
        <item x="103"/>
        <item x="16"/>
        <item x="62"/>
        <item x="109"/>
        <item x="112"/>
        <item x="130"/>
        <item x="139"/>
        <item x="129"/>
        <item x="73"/>
        <item x="52"/>
        <item x="23"/>
        <item x="20"/>
        <item x="51"/>
        <item x="55"/>
        <item x="56"/>
        <item x="85"/>
        <item x="74"/>
        <item x="95"/>
        <item x="182"/>
        <item x="114"/>
        <item x="189"/>
        <item x="131"/>
        <item x="87"/>
        <item x="171"/>
        <item x="206"/>
        <item x="47"/>
        <item x="143"/>
        <item x="88"/>
        <item x="46"/>
        <item x="122"/>
        <item x="135"/>
        <item x="136"/>
        <item x="89"/>
        <item x="12"/>
        <item x="104"/>
        <item x="94"/>
        <item x="96"/>
        <item x="97"/>
        <item x="141"/>
        <item x="196"/>
        <item x="72"/>
        <item x="102"/>
        <item x="101"/>
        <item x="117"/>
        <item x="155"/>
        <item x="116"/>
        <item x="126"/>
        <item x="160"/>
        <item x="7"/>
        <item x="29"/>
        <item x="156"/>
        <item x="157"/>
        <item x="165"/>
        <item x="153"/>
        <item x="154"/>
        <item x="151"/>
        <item x="177"/>
        <item x="179"/>
        <item x="178"/>
        <item x="152"/>
        <item x="150"/>
        <item x="172"/>
        <item x="115"/>
        <item x="128"/>
        <item x="169"/>
        <item x="168"/>
        <item x="148"/>
        <item x="147"/>
        <item x="93"/>
        <item x="201"/>
        <item x="111"/>
        <item x="110"/>
        <item x="184"/>
        <item x="183"/>
        <item x="146"/>
        <item x="145"/>
        <item x="18"/>
        <item x="4"/>
        <item x="69"/>
        <item x="9"/>
        <item x="6"/>
        <item x="8"/>
        <item x="28"/>
        <item x="27"/>
        <item n="Viljandi Lasteaed Karlsson hoone projekteerimine ja ehitus - Kahe lisarühma tegemine " x="78"/>
        <item n="Viljandi Lasteaed Karlsson hoone projekteerimine ja ehitus - Kahe lisarühma tekitamine " x="49"/>
        <item x="75"/>
        <item x="180"/>
        <item x="5"/>
        <item x="32"/>
        <item x="59"/>
        <item x="0"/>
        <item t="default"/>
      </items>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axis="axisRow" compact="0" outline="0" showAll="0">
      <items count="23">
        <item m="1" x="13"/>
        <item m="1" x="17"/>
        <item m="1" x="19"/>
        <item m="1" x="12"/>
        <item m="1" x="20"/>
        <item m="1" x="16"/>
        <item m="1" x="18"/>
        <item m="1" x="14"/>
        <item m="1" x="11"/>
        <item m="1" x="21"/>
        <item m="1" x="15"/>
        <item x="0"/>
        <item x="5"/>
        <item x="1"/>
        <item x="2"/>
        <item x="3"/>
        <item x="4"/>
        <item x="6"/>
        <item x="7"/>
        <item x="8"/>
        <item x="9"/>
        <item x="10"/>
        <item t="default"/>
      </items>
      <extLst>
        <ext xmlns:x14="http://schemas.microsoft.com/office/spreadsheetml/2009/9/main" uri="{2946ED86-A175-432a-8AC1-64E0C546D7DE}">
          <x14:pivotField fillDownLabels="1"/>
        </ext>
      </extLst>
    </pivotField>
    <pivotField name="Eelarvekonto" axis="axisRow" compact="0" outline="0" showAll="0" defaultSubtotal="0">
      <items count="105">
        <item x="61"/>
        <item x="0"/>
        <item x="78"/>
        <item x="20"/>
        <item x="60"/>
        <item x="51"/>
        <item x="52"/>
        <item x="2"/>
        <item x="66"/>
        <item x="74"/>
        <item x="21"/>
        <item x="59"/>
        <item x="73"/>
        <item x="72"/>
        <item x="68"/>
        <item x="85"/>
        <item x="87"/>
        <item x="98"/>
        <item x="84"/>
        <item x="83"/>
        <item x="94"/>
        <item x="82"/>
        <item x="81"/>
        <item x="80"/>
        <item x="65"/>
        <item x="86"/>
        <item x="69"/>
        <item x="70"/>
        <item x="79"/>
        <item x="67"/>
        <item x="71"/>
        <item x="58"/>
        <item x="76"/>
        <item x="22"/>
        <item x="15"/>
        <item x="16"/>
        <item x="49"/>
        <item x="100"/>
        <item x="48"/>
        <item x="62"/>
        <item x="30"/>
        <item x="37"/>
        <item x="32"/>
        <item x="12"/>
        <item x="13"/>
        <item x="29"/>
        <item x="97"/>
        <item x="19"/>
        <item x="11"/>
        <item x="10"/>
        <item x="9"/>
        <item x="18"/>
        <item x="46"/>
        <item x="44"/>
        <item x="96"/>
        <item x="17"/>
        <item x="45"/>
        <item x="43"/>
        <item x="95"/>
        <item x="36"/>
        <item x="24"/>
        <item x="42"/>
        <item x="33"/>
        <item x="23"/>
        <item x="102"/>
        <item x="101"/>
        <item x="93"/>
        <item x="8"/>
        <item x="28"/>
        <item x="103"/>
        <item x="50"/>
        <item x="91"/>
        <item x="89"/>
        <item x="54"/>
        <item x="90"/>
        <item x="77"/>
        <item x="75"/>
        <item x="35"/>
        <item x="34"/>
        <item x="40"/>
        <item x="53"/>
        <item x="27"/>
        <item x="5"/>
        <item x="14"/>
        <item x="55"/>
        <item x="88"/>
        <item x="56"/>
        <item x="31"/>
        <item x="57"/>
        <item x="99"/>
        <item x="4"/>
        <item x="6"/>
        <item x="3"/>
        <item x="26"/>
        <item x="25"/>
        <item x="47"/>
        <item x="7"/>
        <item x="92"/>
        <item x="38"/>
        <item x="1"/>
        <item x="39"/>
        <item x="41"/>
        <item x="104"/>
        <item x="64"/>
        <item x="63"/>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5">
        <item x="2"/>
        <item x="1"/>
        <item x="3"/>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defaultSubtotal="0">
      <items count="27">
        <item x="10"/>
        <item x="2"/>
        <item x="16"/>
        <item x="7"/>
        <item x="22"/>
        <item x="6"/>
        <item x="23"/>
        <item x="24"/>
        <item x="25"/>
        <item x="1"/>
        <item x="5"/>
        <item x="0"/>
        <item x="4"/>
        <item x="3"/>
        <item x="19"/>
        <item x="21"/>
        <item x="13"/>
        <item x="8"/>
        <item x="9"/>
        <item x="14"/>
        <item x="17"/>
        <item x="18"/>
        <item x="26"/>
        <item x="20"/>
        <item x="12"/>
        <item x="15"/>
        <item x="11"/>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Col" compact="0" outline="0" showAll="0">
      <items count="4">
        <item x="2"/>
        <item x="0"/>
        <item x="1"/>
        <item t="default"/>
      </items>
      <extLst>
        <ext xmlns:x14="http://schemas.microsoft.com/office/spreadsheetml/2009/9/main" uri="{2946ED86-A175-432a-8AC1-64E0C546D7DE}">
          <x14:pivotField fillDownLabels="1"/>
        </ext>
      </extLst>
    </pivotField>
  </pivotFields>
  <rowFields count="5">
    <field x="6"/>
    <field x="2"/>
    <field x="10"/>
    <field x="3"/>
    <field x="0"/>
  </rowFields>
  <rowItems count="368">
    <i>
      <x/>
      <x v="12"/>
      <x/>
      <x v="4"/>
      <x v="137"/>
    </i>
    <i r="4">
      <x v="138"/>
    </i>
    <i r="2">
      <x v="5"/>
      <x v="3"/>
      <x v="32"/>
    </i>
    <i t="default" r="1">
      <x v="12"/>
    </i>
    <i r="1">
      <x v="14"/>
      <x/>
      <x v="9"/>
      <x v="121"/>
    </i>
    <i r="3">
      <x v="10"/>
      <x v="162"/>
    </i>
    <i r="3">
      <x v="11"/>
      <x v="161"/>
    </i>
    <i r="3">
      <x v="12"/>
      <x v="163"/>
    </i>
    <i r="3">
      <x v="13"/>
      <x v="163"/>
    </i>
    <i r="3">
      <x v="14"/>
      <x v="55"/>
    </i>
    <i r="4">
      <x v="156"/>
    </i>
    <i r="2">
      <x v="5"/>
      <x v="10"/>
      <x v="122"/>
    </i>
    <i r="2">
      <x v="9"/>
      <x v="7"/>
      <x v="46"/>
    </i>
    <i r="4">
      <x v="113"/>
    </i>
    <i r="3">
      <x v="8"/>
      <x v="143"/>
    </i>
    <i r="2">
      <x v="16"/>
      <x v="5"/>
      <x v="120"/>
    </i>
    <i r="3">
      <x v="6"/>
      <x v="12"/>
    </i>
    <i t="default" r="1">
      <x v="14"/>
    </i>
    <i r="1">
      <x v="17"/>
      <x/>
      <x v="29"/>
      <x v="189"/>
    </i>
    <i r="3">
      <x v="30"/>
      <x v="83"/>
    </i>
    <i r="3">
      <x v="33"/>
      <x v="82"/>
    </i>
    <i r="2">
      <x v="3"/>
      <x v="31"/>
      <x v="35"/>
    </i>
    <i r="2">
      <x v="5"/>
      <x v="33"/>
      <x v="50"/>
    </i>
    <i r="2">
      <x v="20"/>
      <x v="29"/>
      <x v="22"/>
    </i>
    <i r="3">
      <x v="32"/>
      <x v="22"/>
    </i>
    <i t="default" r="1">
      <x v="17"/>
    </i>
    <i r="1">
      <x v="20"/>
      <x/>
      <x v="15"/>
      <x v="18"/>
    </i>
    <i r="4">
      <x v="107"/>
    </i>
    <i r="3">
      <x v="25"/>
      <x v="145"/>
    </i>
    <i r="4">
      <x v="146"/>
    </i>
    <i r="2">
      <x v="1"/>
      <x v="15"/>
      <x v="6"/>
    </i>
    <i r="4">
      <x v="7"/>
    </i>
    <i r="4">
      <x v="84"/>
    </i>
    <i r="4">
      <x v="160"/>
    </i>
    <i r="4">
      <x v="165"/>
    </i>
    <i r="4">
      <x v="167"/>
    </i>
    <i r="3">
      <x v="25"/>
      <x v="149"/>
    </i>
    <i r="2">
      <x v="3"/>
      <x v="15"/>
      <x v="195"/>
    </i>
    <i r="3">
      <x v="25"/>
      <x v="149"/>
    </i>
    <i r="2">
      <x v="4"/>
      <x v="18"/>
      <x v="159"/>
    </i>
    <i r="2">
      <x v="5"/>
      <x v="24"/>
      <x v="136"/>
    </i>
    <i r="2">
      <x v="6"/>
      <x v="16"/>
      <x v="62"/>
    </i>
    <i r="3">
      <x v="20"/>
      <x v="28"/>
    </i>
    <i r="2">
      <x v="7"/>
      <x v="16"/>
      <x v="60"/>
    </i>
    <i r="2">
      <x v="9"/>
      <x v="15"/>
      <x v="100"/>
    </i>
    <i r="4">
      <x v="108"/>
    </i>
    <i r="3">
      <x v="25"/>
      <x v="37"/>
    </i>
    <i r="4">
      <x v="146"/>
    </i>
    <i r="4">
      <x v="150"/>
    </i>
    <i r="4">
      <x v="151"/>
    </i>
    <i r="2">
      <x v="10"/>
      <x v="15"/>
      <x v="126"/>
    </i>
    <i r="4">
      <x v="128"/>
    </i>
    <i r="4">
      <x v="142"/>
    </i>
    <i r="2">
      <x v="11"/>
      <x v="16"/>
      <x v="62"/>
    </i>
    <i r="2">
      <x v="12"/>
      <x v="15"/>
      <x v="29"/>
    </i>
    <i r="4">
      <x v="65"/>
    </i>
    <i r="4">
      <x v="85"/>
    </i>
    <i r="4">
      <x v="190"/>
    </i>
    <i r="3">
      <x v="16"/>
      <x v="68"/>
    </i>
    <i r="4">
      <x v="69"/>
    </i>
    <i r="2">
      <x v="13"/>
      <x v="20"/>
      <x v="30"/>
    </i>
    <i r="2">
      <x v="14"/>
      <x v="15"/>
      <x v="24"/>
    </i>
    <i r="3">
      <x v="18"/>
      <x v="140"/>
    </i>
    <i r="3">
      <x v="19"/>
      <x v="125"/>
    </i>
    <i r="2">
      <x v="17"/>
      <x v="18"/>
      <x v="13"/>
    </i>
    <i r="2">
      <x v="19"/>
      <x v="17"/>
      <x v="52"/>
    </i>
    <i r="2">
      <x v="21"/>
      <x v="15"/>
      <x v="139"/>
    </i>
    <i r="3">
      <x v="16"/>
      <x v="63"/>
    </i>
    <i r="3">
      <x v="17"/>
      <x v="208"/>
    </i>
    <i r="2">
      <x v="23"/>
      <x v="15"/>
      <x v="67"/>
    </i>
    <i r="4">
      <x v="116"/>
    </i>
    <i r="3">
      <x v="16"/>
      <x v="71"/>
    </i>
    <i r="2">
      <x v="24"/>
      <x v="15"/>
      <x v="25"/>
    </i>
    <i r="2">
      <x v="25"/>
      <x v="15"/>
      <x v="144"/>
    </i>
    <i r="3">
      <x v="16"/>
      <x v="104"/>
    </i>
    <i r="2">
      <x v="26"/>
      <x v="16"/>
      <x v="59"/>
    </i>
    <i t="default" r="1">
      <x v="20"/>
    </i>
    <i t="default">
      <x/>
    </i>
    <i>
      <x v="1"/>
      <x v="13"/>
      <x/>
      <x v="73"/>
      <x v="16"/>
    </i>
    <i r="4">
      <x v="17"/>
    </i>
    <i r="4">
      <x v="18"/>
    </i>
    <i r="4">
      <x v="89"/>
    </i>
    <i r="4">
      <x v="90"/>
    </i>
    <i r="4">
      <x v="106"/>
    </i>
    <i r="3">
      <x v="74"/>
      <x v="147"/>
    </i>
    <i r="3">
      <x v="76"/>
      <x v="155"/>
    </i>
    <i r="3">
      <x v="79"/>
      <x v="129"/>
    </i>
    <i r="2">
      <x v="1"/>
      <x v="63"/>
      <x v="79"/>
    </i>
    <i r="4">
      <x v="98"/>
    </i>
    <i r="3">
      <x v="64"/>
      <x v="79"/>
    </i>
    <i r="3">
      <x v="65"/>
      <x v="54"/>
    </i>
    <i r="3">
      <x v="81"/>
      <x v="131"/>
    </i>
    <i r="3">
      <x v="90"/>
      <x v="94"/>
    </i>
    <i r="4">
      <x v="96"/>
    </i>
    <i r="4">
      <x v="198"/>
    </i>
    <i r="4">
      <x v="201"/>
    </i>
    <i r="4">
      <x v="202"/>
    </i>
    <i r="4">
      <x v="203"/>
    </i>
    <i r="4">
      <x v="204"/>
    </i>
    <i r="3">
      <x v="92"/>
      <x v="6"/>
    </i>
    <i r="4">
      <x v="7"/>
    </i>
    <i r="4">
      <x v="8"/>
    </i>
    <i r="4">
      <x v="9"/>
    </i>
    <i r="4">
      <x v="51"/>
    </i>
    <i r="4">
      <x v="56"/>
    </i>
    <i r="4">
      <x v="73"/>
    </i>
    <i r="4">
      <x v="77"/>
    </i>
    <i r="4">
      <x v="168"/>
    </i>
    <i r="4">
      <x v="171"/>
    </i>
    <i r="4">
      <x v="172"/>
    </i>
    <i r="4">
      <x v="173"/>
    </i>
    <i r="4">
      <x v="174"/>
    </i>
    <i r="4">
      <x v="175"/>
    </i>
    <i r="4">
      <x v="176"/>
    </i>
    <i r="4">
      <x v="180"/>
    </i>
    <i r="4">
      <x v="181"/>
    </i>
    <i r="4">
      <x v="209"/>
    </i>
    <i r="3">
      <x v="93"/>
      <x v="33"/>
    </i>
    <i r="4">
      <x v="34"/>
    </i>
    <i r="4">
      <x v="132"/>
    </i>
    <i r="3">
      <x v="94"/>
      <x v="95"/>
    </i>
    <i r="3">
      <x v="95"/>
      <x v="130"/>
    </i>
    <i r="4">
      <x v="133"/>
    </i>
    <i r="4">
      <x v="134"/>
    </i>
    <i r="3">
      <x v="97"/>
      <x v="149"/>
    </i>
    <i r="2">
      <x v="3"/>
      <x v="60"/>
      <x v="196"/>
    </i>
    <i r="4">
      <x v="197"/>
    </i>
    <i r="3">
      <x v="63"/>
      <x v="197"/>
    </i>
    <i r="3">
      <x v="71"/>
      <x v="196"/>
    </i>
    <i r="2">
      <x v="4"/>
      <x v="73"/>
      <x v="76"/>
    </i>
    <i r="2">
      <x v="5"/>
      <x v="63"/>
      <x v="31"/>
    </i>
    <i r="3">
      <x v="79"/>
      <x v="42"/>
    </i>
    <i r="2">
      <x v="6"/>
      <x v="66"/>
      <x v="28"/>
    </i>
    <i r="3">
      <x v="96"/>
      <x v="62"/>
    </i>
    <i r="2">
      <x v="7"/>
      <x v="96"/>
      <x v="61"/>
    </i>
    <i r="2">
      <x v="8"/>
      <x v="69"/>
      <x v="2"/>
    </i>
    <i r="2">
      <x v="9"/>
      <x v="59"/>
      <x v="109"/>
    </i>
    <i r="3">
      <x v="62"/>
      <x v="100"/>
    </i>
    <i r="3">
      <x v="77"/>
      <x v="27"/>
    </i>
    <i r="3">
      <x v="78"/>
      <x v="27"/>
    </i>
    <i r="3">
      <x v="98"/>
      <x v="110"/>
    </i>
    <i r="4">
      <x v="111"/>
    </i>
    <i r="3">
      <x v="99"/>
      <x v="47"/>
    </i>
    <i r="3">
      <x v="100"/>
      <x v="105"/>
    </i>
    <i r="4">
      <x v="152"/>
    </i>
    <i r="2">
      <x v="10"/>
      <x v="72"/>
      <x v="127"/>
    </i>
    <i r="3">
      <x v="82"/>
      <x v="22"/>
    </i>
    <i r="3">
      <x v="83"/>
      <x v="22"/>
    </i>
    <i r="3">
      <x v="84"/>
      <x v="128"/>
    </i>
    <i r="3">
      <x v="96"/>
      <x v="142"/>
    </i>
    <i r="2">
      <x v="11"/>
      <x v="96"/>
      <x v="64"/>
    </i>
    <i r="2">
      <x v="12"/>
      <x v="66"/>
      <x/>
    </i>
    <i r="3">
      <x v="67"/>
      <x v="91"/>
    </i>
    <i r="3">
      <x v="70"/>
      <x v="4"/>
    </i>
    <i r="3">
      <x v="80"/>
      <x v="4"/>
    </i>
    <i r="3">
      <x v="82"/>
      <x v="4"/>
    </i>
    <i r="3">
      <x v="85"/>
      <x v="184"/>
    </i>
    <i r="3">
      <x v="92"/>
      <x v="22"/>
    </i>
    <i r="3">
      <x v="96"/>
      <x v="22"/>
    </i>
    <i r="4">
      <x v="65"/>
    </i>
    <i r="4">
      <x v="70"/>
    </i>
    <i r="2">
      <x v="13"/>
      <x v="68"/>
      <x v="30"/>
    </i>
    <i r="3">
      <x v="80"/>
      <x v="123"/>
    </i>
    <i r="3">
      <x v="82"/>
      <x v="169"/>
    </i>
    <i r="3">
      <x v="91"/>
      <x v="202"/>
    </i>
    <i r="2">
      <x v="14"/>
      <x v="85"/>
      <x v="185"/>
    </i>
    <i r="3">
      <x v="91"/>
      <x v="125"/>
    </i>
    <i r="3">
      <x v="96"/>
      <x v="10"/>
    </i>
    <i r="4">
      <x v="183"/>
    </i>
    <i r="2">
      <x v="15"/>
      <x v="91"/>
      <x v="23"/>
    </i>
    <i r="4">
      <x v="167"/>
    </i>
    <i r="2">
      <x v="17"/>
      <x v="62"/>
      <x v="81"/>
    </i>
    <i r="3">
      <x v="68"/>
      <x v="80"/>
    </i>
    <i r="4">
      <x v="88"/>
    </i>
    <i r="4">
      <x v="170"/>
    </i>
    <i r="3">
      <x v="87"/>
      <x v="170"/>
    </i>
    <i r="3">
      <x v="91"/>
      <x v="25"/>
    </i>
    <i r="4">
      <x v="75"/>
    </i>
    <i r="4">
      <x v="141"/>
    </i>
    <i r="2">
      <x v="18"/>
      <x v="61"/>
      <x v="22"/>
    </i>
    <i r="3">
      <x v="83"/>
      <x v="11"/>
    </i>
    <i r="3">
      <x v="91"/>
      <x v="11"/>
    </i>
    <i r="4">
      <x v="23"/>
    </i>
    <i r="4">
      <x v="167"/>
    </i>
    <i r="4">
      <x v="188"/>
    </i>
    <i r="3">
      <x v="96"/>
      <x v="188"/>
    </i>
    <i r="3">
      <x v="101"/>
      <x v="22"/>
    </i>
    <i r="2">
      <x v="19"/>
      <x v="62"/>
      <x v="78"/>
    </i>
    <i r="3">
      <x v="63"/>
      <x v="21"/>
    </i>
    <i r="3">
      <x v="79"/>
      <x v="21"/>
    </i>
    <i r="3">
      <x v="82"/>
      <x v="19"/>
    </i>
    <i r="3">
      <x v="84"/>
      <x v="21"/>
    </i>
    <i r="4">
      <x v="92"/>
    </i>
    <i r="3">
      <x v="86"/>
      <x v="21"/>
    </i>
    <i r="3">
      <x v="88"/>
      <x v="20"/>
    </i>
    <i r="3">
      <x v="91"/>
      <x v="25"/>
    </i>
    <i r="4">
      <x v="167"/>
    </i>
    <i r="3">
      <x v="96"/>
      <x v="52"/>
    </i>
    <i r="2">
      <x v="20"/>
      <x v="75"/>
      <x v="74"/>
    </i>
    <i r="4">
      <x v="149"/>
    </i>
    <i r="3">
      <x v="84"/>
      <x v="102"/>
    </i>
    <i r="2">
      <x v="21"/>
      <x v="89"/>
      <x v="139"/>
    </i>
    <i r="3">
      <x v="96"/>
      <x v="63"/>
    </i>
    <i r="4">
      <x v="174"/>
    </i>
    <i r="4">
      <x v="208"/>
    </i>
    <i r="2">
      <x v="23"/>
      <x v="91"/>
      <x v="116"/>
    </i>
    <i r="3">
      <x v="96"/>
      <x v="71"/>
    </i>
    <i r="2">
      <x v="24"/>
      <x v="67"/>
      <x v="58"/>
    </i>
    <i r="3">
      <x v="85"/>
      <x v="186"/>
    </i>
    <i r="3">
      <x v="96"/>
      <x v="178"/>
    </i>
    <i r="4">
      <x v="179"/>
    </i>
    <i r="2">
      <x v="25"/>
      <x v="92"/>
      <x v="104"/>
    </i>
    <i r="2">
      <x v="26"/>
      <x v="70"/>
      <x v="72"/>
    </i>
    <i r="4">
      <x v="115"/>
    </i>
    <i r="3">
      <x v="96"/>
      <x v="59"/>
    </i>
    <i t="default" r="1">
      <x v="13"/>
    </i>
    <i r="1">
      <x v="15"/>
      <x/>
      <x v="43"/>
      <x v="15"/>
    </i>
    <i r="3">
      <x v="51"/>
      <x v="15"/>
    </i>
    <i r="3">
      <x v="55"/>
      <x v="15"/>
    </i>
    <i r="2">
      <x v="1"/>
      <x v="47"/>
      <x v="93"/>
    </i>
    <i r="3">
      <x v="51"/>
      <x v="93"/>
    </i>
    <i r="3">
      <x v="55"/>
      <x v="93"/>
    </i>
    <i r="2">
      <x v="2"/>
      <x v="47"/>
      <x v="148"/>
    </i>
    <i r="3">
      <x v="51"/>
      <x v="148"/>
    </i>
    <i r="3">
      <x v="55"/>
      <x v="148"/>
    </i>
    <i r="2">
      <x v="3"/>
      <x v="41"/>
      <x v="146"/>
    </i>
    <i r="3">
      <x v="43"/>
      <x v="14"/>
    </i>
    <i r="3">
      <x v="47"/>
      <x v="197"/>
    </i>
    <i r="3">
      <x v="51"/>
      <x v="14"/>
    </i>
    <i r="4">
      <x v="149"/>
    </i>
    <i r="3">
      <x v="55"/>
      <x v="14"/>
    </i>
    <i r="4">
      <x v="149"/>
    </i>
    <i r="2">
      <x v="9"/>
      <x v="41"/>
      <x v="40"/>
    </i>
    <i r="4">
      <x v="100"/>
    </i>
    <i r="3">
      <x v="47"/>
      <x v="39"/>
    </i>
    <i r="4">
      <x v="105"/>
    </i>
    <i r="3">
      <x v="51"/>
      <x v="39"/>
    </i>
    <i r="4">
      <x v="40"/>
    </i>
    <i r="4">
      <x v="100"/>
    </i>
    <i r="4">
      <x v="105"/>
    </i>
    <i r="3">
      <x v="55"/>
      <x v="39"/>
    </i>
    <i r="4">
      <x v="40"/>
    </i>
    <i r="4">
      <x v="100"/>
    </i>
    <i r="4">
      <x v="105"/>
    </i>
    <i r="2">
      <x v="10"/>
      <x v="43"/>
      <x v="22"/>
    </i>
    <i r="3">
      <x v="44"/>
      <x v="22"/>
    </i>
    <i r="3">
      <x v="48"/>
      <x v="22"/>
    </i>
    <i r="3">
      <x v="49"/>
      <x v="22"/>
    </i>
    <i r="3">
      <x v="50"/>
      <x v="22"/>
    </i>
    <i r="2">
      <x v="12"/>
      <x v="42"/>
      <x v="190"/>
    </i>
    <i r="3">
      <x v="43"/>
      <x v="5"/>
    </i>
    <i r="4">
      <x v="86"/>
    </i>
    <i r="3">
      <x v="52"/>
      <x v="190"/>
    </i>
    <i r="3">
      <x v="53"/>
      <x v="4"/>
    </i>
    <i r="4">
      <x v="86"/>
    </i>
    <i r="3">
      <x v="56"/>
      <x v="190"/>
    </i>
    <i r="3">
      <x v="57"/>
      <x v="4"/>
    </i>
    <i r="4">
      <x v="86"/>
    </i>
    <i r="2">
      <x v="14"/>
      <x v="42"/>
      <x v="25"/>
    </i>
    <i r="4">
      <x v="164"/>
    </i>
    <i r="3">
      <x v="52"/>
      <x v="25"/>
    </i>
    <i r="4">
      <x v="166"/>
    </i>
    <i r="3">
      <x v="56"/>
      <x v="25"/>
    </i>
    <i r="4">
      <x v="166"/>
    </i>
    <i r="2">
      <x v="16"/>
      <x v="42"/>
      <x v="211"/>
    </i>
    <i r="3">
      <x v="52"/>
      <x v="211"/>
    </i>
    <i r="3">
      <x v="56"/>
      <x v="211"/>
    </i>
    <i r="2">
      <x v="17"/>
      <x v="42"/>
      <x v="210"/>
    </i>
    <i r="3">
      <x v="45"/>
      <x v="119"/>
    </i>
    <i r="2">
      <x v="18"/>
      <x v="42"/>
      <x v="11"/>
    </i>
    <i r="4">
      <x v="187"/>
    </i>
    <i r="3">
      <x v="43"/>
      <x v="11"/>
    </i>
    <i r="3">
      <x v="52"/>
      <x v="11"/>
    </i>
    <i r="4">
      <x v="188"/>
    </i>
    <i r="3">
      <x v="53"/>
      <x v="11"/>
    </i>
    <i r="3">
      <x v="56"/>
      <x v="11"/>
    </i>
    <i r="4">
      <x v="188"/>
    </i>
    <i r="3">
      <x v="57"/>
      <x v="11"/>
    </i>
    <i r="2">
      <x v="21"/>
      <x v="43"/>
      <x v="124"/>
    </i>
    <i r="4">
      <x v="139"/>
    </i>
    <i r="3">
      <x v="53"/>
      <x v="124"/>
    </i>
    <i r="4">
      <x v="139"/>
    </i>
    <i r="3">
      <x v="57"/>
      <x v="124"/>
    </i>
    <i r="4">
      <x v="139"/>
    </i>
    <i r="2">
      <x v="23"/>
      <x v="42"/>
      <x v="67"/>
    </i>
    <i r="3">
      <x v="52"/>
      <x v="67"/>
    </i>
    <i r="3">
      <x v="56"/>
      <x v="67"/>
    </i>
    <i r="2">
      <x v="24"/>
      <x v="42"/>
      <x v="25"/>
    </i>
    <i r="4">
      <x v="166"/>
    </i>
    <i r="3">
      <x v="43"/>
      <x v="177"/>
    </i>
    <i r="3">
      <x v="52"/>
      <x v="25"/>
    </i>
    <i r="4">
      <x v="166"/>
    </i>
    <i r="3">
      <x v="53"/>
      <x v="177"/>
    </i>
    <i r="3">
      <x v="56"/>
      <x v="25"/>
    </i>
    <i r="4">
      <x v="166"/>
    </i>
    <i r="3">
      <x v="57"/>
      <x v="177"/>
    </i>
    <i r="2">
      <x v="25"/>
      <x v="43"/>
      <x v="105"/>
    </i>
    <i r="4">
      <x v="144"/>
    </i>
    <i r="3">
      <x v="46"/>
      <x v="182"/>
    </i>
    <i r="3">
      <x v="53"/>
      <x v="105"/>
    </i>
    <i r="4">
      <x v="144"/>
    </i>
    <i r="3">
      <x v="54"/>
      <x v="182"/>
    </i>
    <i r="3">
      <x v="57"/>
      <x v="105"/>
    </i>
    <i r="4">
      <x v="144"/>
    </i>
    <i r="3">
      <x v="58"/>
      <x v="182"/>
    </i>
    <i t="default" r="1">
      <x v="15"/>
    </i>
    <i r="1">
      <x v="16"/>
      <x v="1"/>
      <x v="36"/>
      <x v="57"/>
    </i>
    <i r="2">
      <x v="3"/>
      <x v="35"/>
      <x v="153"/>
    </i>
    <i r="2">
      <x v="9"/>
      <x v="34"/>
      <x v="149"/>
    </i>
    <i r="4">
      <x v="154"/>
    </i>
    <i r="3">
      <x v="35"/>
      <x v="26"/>
    </i>
    <i r="4">
      <x v="36"/>
    </i>
    <i r="4">
      <x v="38"/>
    </i>
    <i r="4">
      <x v="97"/>
    </i>
    <i r="4">
      <x v="103"/>
    </i>
    <i r="4">
      <x v="150"/>
    </i>
    <i t="default" r="1">
      <x v="16"/>
    </i>
    <i r="1">
      <x v="18"/>
      <x v="1"/>
      <x v="38"/>
      <x v="99"/>
    </i>
    <i r="4">
      <x v="135"/>
    </i>
    <i r="2">
      <x v="17"/>
      <x v="40"/>
      <x v="87"/>
    </i>
    <i r="2">
      <x v="19"/>
      <x v="40"/>
      <x v="21"/>
    </i>
    <i r="2">
      <x v="21"/>
      <x v="37"/>
      <x v="139"/>
    </i>
    <i t="default" r="1">
      <x v="18"/>
    </i>
    <i r="1">
      <x v="21"/>
      <x v="22"/>
      <x v="102"/>
      <x v="1"/>
    </i>
    <i r="4">
      <x v="3"/>
    </i>
    <i r="4">
      <x v="114"/>
    </i>
    <i t="default" r="1">
      <x v="21"/>
    </i>
    <i t="default">
      <x v="1"/>
    </i>
    <i>
      <x v="2"/>
      <x v="17"/>
      <x/>
      <x v="26"/>
      <x v="157"/>
    </i>
    <i r="3">
      <x v="27"/>
      <x v="158"/>
    </i>
    <i r="2">
      <x v="20"/>
      <x v="28"/>
      <x v="118"/>
    </i>
    <i t="default" r="1">
      <x v="17"/>
    </i>
    <i r="1">
      <x v="19"/>
      <x v="5"/>
      <x v="104"/>
      <x v="44"/>
    </i>
    <i t="default" r="1">
      <x v="19"/>
    </i>
    <i r="1">
      <x v="20"/>
      <x/>
      <x v="21"/>
      <x v="193"/>
    </i>
    <i r="4">
      <x v="194"/>
    </i>
    <i r="2">
      <x v="2"/>
      <x v="21"/>
      <x v="191"/>
    </i>
    <i r="3">
      <x v="22"/>
      <x v="192"/>
    </i>
    <i r="3">
      <x v="23"/>
      <x v="192"/>
    </i>
    <i r="2">
      <x v="11"/>
      <x v="21"/>
      <x v="53"/>
    </i>
    <i r="4">
      <x v="117"/>
    </i>
    <i r="2">
      <x v="26"/>
      <x v="21"/>
      <x v="66"/>
    </i>
    <i t="default" r="1">
      <x v="20"/>
    </i>
    <i t="default">
      <x v="2"/>
    </i>
    <i>
      <x v="3"/>
      <x v="11"/>
      <x/>
      <x/>
      <x v="207"/>
    </i>
    <i r="3">
      <x v="1"/>
      <x v="41"/>
    </i>
    <i r="4">
      <x v="45"/>
    </i>
    <i r="4">
      <x v="49"/>
    </i>
    <i r="4">
      <x v="112"/>
    </i>
    <i r="4">
      <x v="193"/>
    </i>
    <i r="4">
      <x v="205"/>
    </i>
    <i r="4">
      <x v="206"/>
    </i>
    <i r="4">
      <x v="207"/>
    </i>
    <i r="2">
      <x v="11"/>
      <x v="1"/>
      <x v="53"/>
    </i>
    <i r="4">
      <x v="117"/>
    </i>
    <i r="4">
      <x v="212"/>
    </i>
    <i r="2">
      <x v="13"/>
      <x v="1"/>
      <x v="199"/>
    </i>
    <i r="4">
      <x v="200"/>
    </i>
    <i r="2">
      <x v="20"/>
      <x v="2"/>
      <x v="101"/>
    </i>
    <i r="4">
      <x v="102"/>
    </i>
    <i r="2">
      <x v="26"/>
      <x v="1"/>
      <x v="66"/>
    </i>
    <i t="default" r="1">
      <x v="11"/>
    </i>
    <i r="1">
      <x v="18"/>
      <x/>
      <x v="39"/>
      <x v="48"/>
    </i>
    <i t="default" r="1">
      <x v="18"/>
    </i>
    <i r="1">
      <x v="19"/>
      <x v="5"/>
      <x v="103"/>
      <x v="43"/>
    </i>
    <i t="default" r="1">
      <x v="19"/>
    </i>
    <i t="default">
      <x v="3"/>
    </i>
    <i t="grand">
      <x/>
    </i>
  </rowItems>
  <colFields count="1">
    <field x="16"/>
  </colFields>
  <colItems count="4">
    <i>
      <x/>
    </i>
    <i>
      <x v="1"/>
    </i>
    <i>
      <x v="2"/>
    </i>
    <i t="grand">
      <x/>
    </i>
  </colItems>
  <dataFields count="1">
    <dataField name="Summa kogusummast Summa" fld="1" baseField="0" baseItem="0" numFmtId="3"/>
  </dataFields>
  <formats count="1513">
    <format dxfId="1512">
      <pivotArea outline="0" collapsedLevelsAreSubtotals="1" fieldPosition="0"/>
    </format>
    <format dxfId="1511">
      <pivotArea dataOnly="0" labelOnly="1" outline="0" fieldPosition="0">
        <references count="1">
          <reference field="16" count="0"/>
        </references>
      </pivotArea>
    </format>
    <format dxfId="1510">
      <pivotArea dataOnly="0" labelOnly="1" grandCol="1" outline="0" fieldPosition="0"/>
    </format>
    <format dxfId="1509">
      <pivotArea dataOnly="0" labelOnly="1" outline="0" fieldPosition="0">
        <references count="1">
          <reference field="3" count="0"/>
        </references>
      </pivotArea>
    </format>
    <format dxfId="1508">
      <pivotArea field="3" type="button" dataOnly="0" labelOnly="1" outline="0" axis="axisRow" fieldPosition="3"/>
    </format>
    <format dxfId="1507">
      <pivotArea dataOnly="0" labelOnly="1" outline="0" fieldPosition="0">
        <references count="5">
          <reference field="0" count="4">
            <x v="29"/>
            <x v="65"/>
            <x v="85"/>
            <x v="190"/>
          </reference>
          <reference field="2" count="1" selected="0">
            <x v="3"/>
          </reference>
          <reference field="3" count="1" selected="0">
            <x v="15"/>
          </reference>
          <reference field="6" count="1" selected="0">
            <x v="0"/>
          </reference>
          <reference field="10" count="0" selected="0"/>
        </references>
      </pivotArea>
    </format>
    <format dxfId="1506">
      <pivotArea dataOnly="0" labelOnly="1" outline="0" fieldPosition="0">
        <references count="5">
          <reference field="0" count="2">
            <x v="68"/>
            <x v="69"/>
          </reference>
          <reference field="2" count="1" selected="0">
            <x v="3"/>
          </reference>
          <reference field="3" count="1" selected="0">
            <x v="16"/>
          </reference>
          <reference field="6" count="1" selected="0">
            <x v="0"/>
          </reference>
          <reference field="10" count="0" selected="0"/>
        </references>
      </pivotArea>
    </format>
    <format dxfId="1505">
      <pivotArea dataOnly="0" labelOnly="1" outline="0" fieldPosition="0">
        <references count="5">
          <reference field="0" count="1">
            <x v="190"/>
          </reference>
          <reference field="2" count="1" selected="0">
            <x v="7"/>
          </reference>
          <reference field="3" count="1" selected="0">
            <x v="42"/>
          </reference>
          <reference field="6" count="1" selected="0">
            <x v="1"/>
          </reference>
          <reference field="10" count="0" selected="0"/>
        </references>
      </pivotArea>
    </format>
    <format dxfId="1504">
      <pivotArea dataOnly="0" labelOnly="1" outline="0" fieldPosition="0">
        <references count="5">
          <reference field="0" count="2">
            <x v="5"/>
            <x v="86"/>
          </reference>
          <reference field="2" count="1" selected="0">
            <x v="7"/>
          </reference>
          <reference field="3" count="1" selected="0">
            <x v="43"/>
          </reference>
          <reference field="6" count="1" selected="0">
            <x v="1"/>
          </reference>
          <reference field="10" count="0" selected="0"/>
        </references>
      </pivotArea>
    </format>
    <format dxfId="1503">
      <pivotArea dataOnly="0" labelOnly="1" outline="0" fieldPosition="0">
        <references count="5">
          <reference field="0" count="1">
            <x v="190"/>
          </reference>
          <reference field="2" count="1" selected="0">
            <x v="7"/>
          </reference>
          <reference field="3" count="1" selected="0">
            <x v="52"/>
          </reference>
          <reference field="6" count="1" selected="0">
            <x v="1"/>
          </reference>
          <reference field="10" count="0" selected="0"/>
        </references>
      </pivotArea>
    </format>
    <format dxfId="1502">
      <pivotArea dataOnly="0" labelOnly="1" outline="0" fieldPosition="0">
        <references count="5">
          <reference field="0" count="2">
            <x v="4"/>
            <x v="86"/>
          </reference>
          <reference field="2" count="1" selected="0">
            <x v="7"/>
          </reference>
          <reference field="3" count="1" selected="0">
            <x v="53"/>
          </reference>
          <reference field="6" count="1" selected="0">
            <x v="1"/>
          </reference>
          <reference field="10" count="0" selected="0"/>
        </references>
      </pivotArea>
    </format>
    <format dxfId="1501">
      <pivotArea dataOnly="0" labelOnly="1" outline="0" fieldPosition="0">
        <references count="5">
          <reference field="0" count="1">
            <x v="190"/>
          </reference>
          <reference field="2" count="1" selected="0">
            <x v="7"/>
          </reference>
          <reference field="3" count="1" selected="0">
            <x v="56"/>
          </reference>
          <reference field="6" count="1" selected="0">
            <x v="1"/>
          </reference>
          <reference field="10" count="0" selected="0"/>
        </references>
      </pivotArea>
    </format>
    <format dxfId="1500">
      <pivotArea dataOnly="0" labelOnly="1" outline="0" fieldPosition="0">
        <references count="5">
          <reference field="0" count="2">
            <x v="4"/>
            <x v="86"/>
          </reference>
          <reference field="2" count="1" selected="0">
            <x v="7"/>
          </reference>
          <reference field="3" count="1" selected="0">
            <x v="57"/>
          </reference>
          <reference field="6" count="1" selected="0">
            <x v="1"/>
          </reference>
          <reference field="10" count="0" selected="0"/>
        </references>
      </pivotArea>
    </format>
    <format dxfId="1499">
      <pivotArea dataOnly="0" labelOnly="1" outline="0" fieldPosition="0">
        <references count="5">
          <reference field="0" count="1">
            <x v="0"/>
          </reference>
          <reference field="2" count="1" selected="0">
            <x v="8"/>
          </reference>
          <reference field="3" count="1" selected="0">
            <x v="66"/>
          </reference>
          <reference field="6" count="1" selected="0">
            <x v="1"/>
          </reference>
          <reference field="10" count="0" selected="0"/>
        </references>
      </pivotArea>
    </format>
    <format dxfId="1498">
      <pivotArea dataOnly="0" labelOnly="1" outline="0" fieldPosition="0">
        <references count="5">
          <reference field="0" count="1">
            <x v="91"/>
          </reference>
          <reference field="2" count="1" selected="0">
            <x v="8"/>
          </reference>
          <reference field="3" count="1" selected="0">
            <x v="67"/>
          </reference>
          <reference field="6" count="1" selected="0">
            <x v="1"/>
          </reference>
          <reference field="10" count="0" selected="0"/>
        </references>
      </pivotArea>
    </format>
    <format dxfId="1497">
      <pivotArea dataOnly="0" labelOnly="1" outline="0" fieldPosition="0">
        <references count="5">
          <reference field="0" count="1">
            <x v="4"/>
          </reference>
          <reference field="2" count="1" selected="0">
            <x v="8"/>
          </reference>
          <reference field="3" count="1" selected="0">
            <x v="70"/>
          </reference>
          <reference field="6" count="1" selected="0">
            <x v="1"/>
          </reference>
          <reference field="10" count="0" selected="0"/>
        </references>
      </pivotArea>
    </format>
    <format dxfId="1496">
      <pivotArea dataOnly="0" labelOnly="1" outline="0" fieldPosition="0">
        <references count="5">
          <reference field="0" count="1">
            <x v="4"/>
          </reference>
          <reference field="2" count="1" selected="0">
            <x v="8"/>
          </reference>
          <reference field="3" count="1" selected="0">
            <x v="80"/>
          </reference>
          <reference field="6" count="1" selected="0">
            <x v="1"/>
          </reference>
          <reference field="10" count="0" selected="0"/>
        </references>
      </pivotArea>
    </format>
    <format dxfId="1495">
      <pivotArea dataOnly="0" labelOnly="1" outline="0" fieldPosition="0">
        <references count="5">
          <reference field="0" count="1">
            <x v="4"/>
          </reference>
          <reference field="2" count="1" selected="0">
            <x v="8"/>
          </reference>
          <reference field="3" count="1" selected="0">
            <x v="82"/>
          </reference>
          <reference field="6" count="1" selected="0">
            <x v="1"/>
          </reference>
          <reference field="10" count="0" selected="0"/>
        </references>
      </pivotArea>
    </format>
    <format dxfId="1494">
      <pivotArea dataOnly="0" labelOnly="1" outline="0" fieldPosition="0">
        <references count="5">
          <reference field="0" count="1">
            <x v="184"/>
          </reference>
          <reference field="2" count="1" selected="0">
            <x v="8"/>
          </reference>
          <reference field="3" count="1" selected="0">
            <x v="85"/>
          </reference>
          <reference field="6" count="1" selected="0">
            <x v="1"/>
          </reference>
          <reference field="10" count="0" selected="0"/>
        </references>
      </pivotArea>
    </format>
    <format dxfId="1493">
      <pivotArea dataOnly="0" labelOnly="1" outline="0" fieldPosition="0">
        <references count="5">
          <reference field="0" count="1">
            <x v="22"/>
          </reference>
          <reference field="2" count="1" selected="0">
            <x v="8"/>
          </reference>
          <reference field="3" count="1" selected="0">
            <x v="92"/>
          </reference>
          <reference field="6" count="1" selected="0">
            <x v="1"/>
          </reference>
          <reference field="10" count="0" selected="0"/>
        </references>
      </pivotArea>
    </format>
    <format dxfId="1492">
      <pivotArea dataOnly="0" labelOnly="1" outline="0" fieldPosition="0">
        <references count="5">
          <reference field="0" count="3">
            <x v="22"/>
            <x v="65"/>
            <x v="70"/>
          </reference>
          <reference field="2" count="1" selected="0">
            <x v="8"/>
          </reference>
          <reference field="3" count="1" selected="0">
            <x v="96"/>
          </reference>
          <reference field="6" count="1" selected="0">
            <x v="1"/>
          </reference>
          <reference field="10" count="0" selected="0"/>
        </references>
      </pivotArea>
    </format>
    <format dxfId="1491">
      <pivotArea type="all" dataOnly="0" outline="0" fieldPosition="0"/>
    </format>
    <format dxfId="1490">
      <pivotArea outline="0" collapsedLevelsAreSubtotals="1" fieldPosition="0"/>
    </format>
    <format dxfId="1489">
      <pivotArea dataOnly="0" labelOnly="1" outline="0" fieldPosition="0">
        <references count="1">
          <reference field="6" count="0"/>
        </references>
      </pivotArea>
    </format>
    <format dxfId="1488">
      <pivotArea dataOnly="0" labelOnly="1" outline="0" fieldPosition="0">
        <references count="1">
          <reference field="6" count="0" defaultSubtotal="1"/>
        </references>
      </pivotArea>
    </format>
    <format dxfId="1487">
      <pivotArea dataOnly="0" labelOnly="1" grandRow="1" outline="0" fieldPosition="0"/>
    </format>
    <format dxfId="1486">
      <pivotArea dataOnly="0" labelOnly="1" outline="0" fieldPosition="0">
        <references count="2">
          <reference field="2" count="4">
            <x v="1"/>
            <x v="2"/>
            <x v="3"/>
            <x v="4"/>
          </reference>
          <reference field="6" count="1" selected="0">
            <x v="0"/>
          </reference>
        </references>
      </pivotArea>
    </format>
    <format dxfId="1485">
      <pivotArea dataOnly="0" labelOnly="1" outline="0" fieldPosition="0">
        <references count="2">
          <reference field="2" count="4" defaultSubtotal="1">
            <x v="1"/>
            <x v="2"/>
            <x v="3"/>
            <x v="4"/>
          </reference>
          <reference field="6" count="1" selected="0">
            <x v="0"/>
          </reference>
        </references>
      </pivotArea>
    </format>
    <format dxfId="1484">
      <pivotArea dataOnly="0" labelOnly="1" outline="0" fieldPosition="0">
        <references count="2">
          <reference field="2" count="5">
            <x v="5"/>
            <x v="6"/>
            <x v="7"/>
            <x v="8"/>
            <x v="9"/>
          </reference>
          <reference field="6" count="1" selected="0">
            <x v="1"/>
          </reference>
        </references>
      </pivotArea>
    </format>
    <format dxfId="1483">
      <pivotArea dataOnly="0" labelOnly="1" outline="0" fieldPosition="0">
        <references count="2">
          <reference field="2" count="5" defaultSubtotal="1">
            <x v="5"/>
            <x v="6"/>
            <x v="7"/>
            <x v="8"/>
            <x v="9"/>
          </reference>
          <reference field="6" count="1" selected="0">
            <x v="1"/>
          </reference>
        </references>
      </pivotArea>
    </format>
    <format dxfId="1482">
      <pivotArea dataOnly="0" labelOnly="1" outline="0" fieldPosition="0">
        <references count="2">
          <reference field="2" count="3">
            <x v="3"/>
            <x v="4"/>
            <x v="10"/>
          </reference>
          <reference field="6" count="1" selected="0">
            <x v="2"/>
          </reference>
        </references>
      </pivotArea>
    </format>
    <format dxfId="1481">
      <pivotArea dataOnly="0" labelOnly="1" outline="0" fieldPosition="0">
        <references count="2">
          <reference field="2" count="3" defaultSubtotal="1">
            <x v="3"/>
            <x v="4"/>
            <x v="10"/>
          </reference>
          <reference field="6" count="1" selected="0">
            <x v="2"/>
          </reference>
        </references>
      </pivotArea>
    </format>
    <format dxfId="1480">
      <pivotArea dataOnly="0" labelOnly="1" outline="0" fieldPosition="0">
        <references count="2">
          <reference field="2" count="3">
            <x v="0"/>
            <x v="6"/>
            <x v="10"/>
          </reference>
          <reference field="6" count="1" selected="0">
            <x v="3"/>
          </reference>
        </references>
      </pivotArea>
    </format>
    <format dxfId="1479">
      <pivotArea dataOnly="0" labelOnly="1" outline="0" fieldPosition="0">
        <references count="2">
          <reference field="2" count="3" defaultSubtotal="1">
            <x v="0"/>
            <x v="6"/>
            <x v="10"/>
          </reference>
          <reference field="6" count="1" selected="0">
            <x v="3"/>
          </reference>
        </references>
      </pivotArea>
    </format>
    <format dxfId="1478">
      <pivotArea dataOnly="0" labelOnly="1" outline="0" fieldPosition="0">
        <references count="3">
          <reference field="2" count="1" selected="0">
            <x v="1"/>
          </reference>
          <reference field="6" count="1" selected="0">
            <x v="0"/>
          </reference>
          <reference field="10" count="2">
            <x v="0"/>
            <x v="5"/>
          </reference>
        </references>
      </pivotArea>
    </format>
    <format dxfId="1477">
      <pivotArea dataOnly="0" labelOnly="1" outline="0" fieldPosition="0">
        <references count="3">
          <reference field="2" count="1" selected="0">
            <x v="2"/>
          </reference>
          <reference field="6" count="1" selected="0">
            <x v="0"/>
          </reference>
          <reference field="10" count="4">
            <x v="0"/>
            <x v="5"/>
            <x v="9"/>
            <x v="16"/>
          </reference>
        </references>
      </pivotArea>
    </format>
    <format dxfId="1476">
      <pivotArea dataOnly="0" labelOnly="1" outline="0" fieldPosition="0">
        <references count="3">
          <reference field="2" count="1" selected="0">
            <x v="3"/>
          </reference>
          <reference field="6" count="1" selected="0">
            <x v="0"/>
          </reference>
          <reference field="10" count="20">
            <x v="0"/>
            <x v="1"/>
            <x v="3"/>
            <x v="4"/>
            <x v="5"/>
            <x v="6"/>
            <x v="7"/>
            <x v="9"/>
            <x v="10"/>
            <x v="11"/>
            <x v="12"/>
            <x v="13"/>
            <x v="14"/>
            <x v="17"/>
            <x v="19"/>
            <x v="21"/>
            <x v="23"/>
            <x v="24"/>
            <x v="25"/>
            <x v="26"/>
          </reference>
        </references>
      </pivotArea>
    </format>
    <format dxfId="1475">
      <pivotArea dataOnly="0" labelOnly="1" outline="0" fieldPosition="0">
        <references count="3">
          <reference field="2" count="1" selected="0">
            <x v="4"/>
          </reference>
          <reference field="6" count="1" selected="0">
            <x v="0"/>
          </reference>
          <reference field="10" count="4">
            <x v="0"/>
            <x v="3"/>
            <x v="5"/>
            <x v="20"/>
          </reference>
        </references>
      </pivotArea>
    </format>
    <format dxfId="1474">
      <pivotArea dataOnly="0" labelOnly="1" outline="0" fieldPosition="0">
        <references count="3">
          <reference field="2" count="1" selected="0">
            <x v="5"/>
          </reference>
          <reference field="6" count="1" selected="0">
            <x v="1"/>
          </reference>
          <reference field="10" count="3">
            <x v="1"/>
            <x v="3"/>
            <x v="9"/>
          </reference>
        </references>
      </pivotArea>
    </format>
    <format dxfId="1473">
      <pivotArea dataOnly="0" labelOnly="1" outline="0" fieldPosition="0">
        <references count="3">
          <reference field="2" count="1" selected="0">
            <x v="6"/>
          </reference>
          <reference field="6" count="1" selected="0">
            <x v="1"/>
          </reference>
          <reference field="10" count="4">
            <x v="1"/>
            <x v="17"/>
            <x v="19"/>
            <x v="21"/>
          </reference>
        </references>
      </pivotArea>
    </format>
    <format dxfId="1472">
      <pivotArea dataOnly="0" labelOnly="1" outline="0" fieldPosition="0">
        <references count="3">
          <reference field="2" count="1" selected="0">
            <x v="7"/>
          </reference>
          <reference field="6" count="1" selected="0">
            <x v="1"/>
          </reference>
          <reference field="10" count="15">
            <x v="0"/>
            <x v="1"/>
            <x v="2"/>
            <x v="3"/>
            <x v="9"/>
            <x v="10"/>
            <x v="12"/>
            <x v="14"/>
            <x v="16"/>
            <x v="17"/>
            <x v="18"/>
            <x v="21"/>
            <x v="23"/>
            <x v="24"/>
            <x v="25"/>
          </reference>
        </references>
      </pivotArea>
    </format>
    <format dxfId="1471">
      <pivotArea dataOnly="0" labelOnly="1" outline="0" fieldPosition="0">
        <references count="3">
          <reference field="2" count="1" selected="0">
            <x v="8"/>
          </reference>
          <reference field="6" count="1" selected="0">
            <x v="1"/>
          </reference>
          <reference field="10" count="24">
            <x v="0"/>
            <x v="1"/>
            <x v="3"/>
            <x v="4"/>
            <x v="5"/>
            <x v="6"/>
            <x v="7"/>
            <x v="8"/>
            <x v="9"/>
            <x v="10"/>
            <x v="11"/>
            <x v="12"/>
            <x v="13"/>
            <x v="14"/>
            <x v="15"/>
            <x v="17"/>
            <x v="18"/>
            <x v="19"/>
            <x v="20"/>
            <x v="21"/>
            <x v="23"/>
            <x v="24"/>
            <x v="25"/>
            <x v="26"/>
          </reference>
        </references>
      </pivotArea>
    </format>
    <format dxfId="1470">
      <pivotArea dataOnly="0" labelOnly="1" outline="0" fieldPosition="0">
        <references count="3">
          <reference field="2" count="1" selected="0">
            <x v="9"/>
          </reference>
          <reference field="6" count="1" selected="0">
            <x v="1"/>
          </reference>
          <reference field="10" count="1">
            <x v="22"/>
          </reference>
        </references>
      </pivotArea>
    </format>
    <format dxfId="1469">
      <pivotArea dataOnly="0" labelOnly="1" outline="0" fieldPosition="0">
        <references count="3">
          <reference field="2" count="1" selected="0">
            <x v="3"/>
          </reference>
          <reference field="6" count="1" selected="0">
            <x v="2"/>
          </reference>
          <reference field="10" count="4">
            <x v="0"/>
            <x v="2"/>
            <x v="11"/>
            <x v="26"/>
          </reference>
        </references>
      </pivotArea>
    </format>
    <format dxfId="1468">
      <pivotArea dataOnly="0" labelOnly="1" outline="0" fieldPosition="0">
        <references count="3">
          <reference field="2" count="1" selected="0">
            <x v="4"/>
          </reference>
          <reference field="6" count="1" selected="0">
            <x v="2"/>
          </reference>
          <reference field="10" count="2">
            <x v="0"/>
            <x v="20"/>
          </reference>
        </references>
      </pivotArea>
    </format>
    <format dxfId="1467">
      <pivotArea dataOnly="0" labelOnly="1" outline="0" fieldPosition="0">
        <references count="3">
          <reference field="2" count="1" selected="0">
            <x v="10"/>
          </reference>
          <reference field="6" count="1" selected="0">
            <x v="2"/>
          </reference>
          <reference field="10" count="1">
            <x v="5"/>
          </reference>
        </references>
      </pivotArea>
    </format>
    <format dxfId="1466">
      <pivotArea dataOnly="0" labelOnly="1" outline="0" fieldPosition="0">
        <references count="3">
          <reference field="2" count="1" selected="0">
            <x v="0"/>
          </reference>
          <reference field="6" count="1" selected="0">
            <x v="3"/>
          </reference>
          <reference field="10" count="5">
            <x v="0"/>
            <x v="11"/>
            <x v="13"/>
            <x v="20"/>
            <x v="26"/>
          </reference>
        </references>
      </pivotArea>
    </format>
    <format dxfId="1465">
      <pivotArea dataOnly="0" labelOnly="1" outline="0" fieldPosition="0">
        <references count="3">
          <reference field="2" count="1" selected="0">
            <x v="6"/>
          </reference>
          <reference field="6" count="1" selected="0">
            <x v="3"/>
          </reference>
          <reference field="10" count="1">
            <x v="0"/>
          </reference>
        </references>
      </pivotArea>
    </format>
    <format dxfId="1464">
      <pivotArea dataOnly="0" labelOnly="1" outline="0" fieldPosition="0">
        <references count="3">
          <reference field="2" count="1" selected="0">
            <x v="10"/>
          </reference>
          <reference field="6" count="1" selected="0">
            <x v="3"/>
          </reference>
          <reference field="10" count="1">
            <x v="5"/>
          </reference>
        </references>
      </pivotArea>
    </format>
    <format dxfId="1463">
      <pivotArea dataOnly="0" labelOnly="1" outline="0" fieldPosition="0">
        <references count="4">
          <reference field="2" count="1" selected="0">
            <x v="1"/>
          </reference>
          <reference field="3" count="1">
            <x v="4"/>
          </reference>
          <reference field="6" count="1" selected="0">
            <x v="0"/>
          </reference>
          <reference field="10" count="1" selected="0">
            <x v="0"/>
          </reference>
        </references>
      </pivotArea>
    </format>
    <format dxfId="1462">
      <pivotArea dataOnly="0" labelOnly="1" outline="0" fieldPosition="0">
        <references count="4">
          <reference field="2" count="1" selected="0">
            <x v="1"/>
          </reference>
          <reference field="3" count="1">
            <x v="3"/>
          </reference>
          <reference field="6" count="1" selected="0">
            <x v="0"/>
          </reference>
          <reference field="10" count="1" selected="0">
            <x v="5"/>
          </reference>
        </references>
      </pivotArea>
    </format>
    <format dxfId="1461">
      <pivotArea dataOnly="0" labelOnly="1" outline="0" fieldPosition="0">
        <references count="4">
          <reference field="2" count="1" selected="0">
            <x v="2"/>
          </reference>
          <reference field="3" count="6">
            <x v="9"/>
            <x v="10"/>
            <x v="11"/>
            <x v="12"/>
            <x v="13"/>
            <x v="14"/>
          </reference>
          <reference field="6" count="1" selected="0">
            <x v="0"/>
          </reference>
          <reference field="10" count="1" selected="0">
            <x v="0"/>
          </reference>
        </references>
      </pivotArea>
    </format>
    <format dxfId="1460">
      <pivotArea dataOnly="0" labelOnly="1" outline="0" fieldPosition="0">
        <references count="4">
          <reference field="2" count="1" selected="0">
            <x v="2"/>
          </reference>
          <reference field="3" count="1">
            <x v="10"/>
          </reference>
          <reference field="6" count="1" selected="0">
            <x v="0"/>
          </reference>
          <reference field="10" count="1" selected="0">
            <x v="5"/>
          </reference>
        </references>
      </pivotArea>
    </format>
    <format dxfId="1459">
      <pivotArea dataOnly="0" labelOnly="1" outline="0" fieldPosition="0">
        <references count="4">
          <reference field="2" count="1" selected="0">
            <x v="2"/>
          </reference>
          <reference field="3" count="2">
            <x v="7"/>
            <x v="8"/>
          </reference>
          <reference field="6" count="1" selected="0">
            <x v="0"/>
          </reference>
          <reference field="10" count="1" selected="0">
            <x v="9"/>
          </reference>
        </references>
      </pivotArea>
    </format>
    <format dxfId="1458">
      <pivotArea dataOnly="0" labelOnly="1" outline="0" fieldPosition="0">
        <references count="4">
          <reference field="2" count="1" selected="0">
            <x v="2"/>
          </reference>
          <reference field="3" count="2">
            <x v="5"/>
            <x v="6"/>
          </reference>
          <reference field="6" count="1" selected="0">
            <x v="0"/>
          </reference>
          <reference field="10" count="1" selected="0">
            <x v="16"/>
          </reference>
        </references>
      </pivotArea>
    </format>
    <format dxfId="1457">
      <pivotArea dataOnly="0" labelOnly="1" outline="0" fieldPosition="0">
        <references count="4">
          <reference field="2" count="1" selected="0">
            <x v="3"/>
          </reference>
          <reference field="3" count="2">
            <x v="15"/>
            <x v="25"/>
          </reference>
          <reference field="6" count="1" selected="0">
            <x v="0"/>
          </reference>
          <reference field="10" count="1" selected="0">
            <x v="0"/>
          </reference>
        </references>
      </pivotArea>
    </format>
    <format dxfId="1456">
      <pivotArea dataOnly="0" labelOnly="1" outline="0" fieldPosition="0">
        <references count="4">
          <reference field="2" count="1" selected="0">
            <x v="3"/>
          </reference>
          <reference field="3" count="2">
            <x v="15"/>
            <x v="25"/>
          </reference>
          <reference field="6" count="1" selected="0">
            <x v="0"/>
          </reference>
          <reference field="10" count="1" selected="0">
            <x v="1"/>
          </reference>
        </references>
      </pivotArea>
    </format>
    <format dxfId="1455">
      <pivotArea dataOnly="0" labelOnly="1" outline="0" fieldPosition="0">
        <references count="4">
          <reference field="2" count="1" selected="0">
            <x v="3"/>
          </reference>
          <reference field="3" count="2">
            <x v="15"/>
            <x v="25"/>
          </reference>
          <reference field="6" count="1" selected="0">
            <x v="0"/>
          </reference>
          <reference field="10" count="1" selected="0">
            <x v="3"/>
          </reference>
        </references>
      </pivotArea>
    </format>
    <format dxfId="1454">
      <pivotArea dataOnly="0" labelOnly="1" outline="0" fieldPosition="0">
        <references count="4">
          <reference field="2" count="1" selected="0">
            <x v="3"/>
          </reference>
          <reference field="3" count="1">
            <x v="18"/>
          </reference>
          <reference field="6" count="1" selected="0">
            <x v="0"/>
          </reference>
          <reference field="10" count="1" selected="0">
            <x v="4"/>
          </reference>
        </references>
      </pivotArea>
    </format>
    <format dxfId="1453">
      <pivotArea dataOnly="0" labelOnly="1" outline="0" fieldPosition="0">
        <references count="4">
          <reference field="2" count="1" selected="0">
            <x v="3"/>
          </reference>
          <reference field="3" count="1">
            <x v="24"/>
          </reference>
          <reference field="6" count="1" selected="0">
            <x v="0"/>
          </reference>
          <reference field="10" count="1" selected="0">
            <x v="5"/>
          </reference>
        </references>
      </pivotArea>
    </format>
    <format dxfId="1452">
      <pivotArea dataOnly="0" labelOnly="1" outline="0" fieldPosition="0">
        <references count="4">
          <reference field="2" count="1" selected="0">
            <x v="3"/>
          </reference>
          <reference field="3" count="2">
            <x v="16"/>
            <x v="20"/>
          </reference>
          <reference field="6" count="1" selected="0">
            <x v="0"/>
          </reference>
          <reference field="10" count="1" selected="0">
            <x v="6"/>
          </reference>
        </references>
      </pivotArea>
    </format>
    <format dxfId="1451">
      <pivotArea dataOnly="0" labelOnly="1" outline="0" fieldPosition="0">
        <references count="4">
          <reference field="2" count="1" selected="0">
            <x v="3"/>
          </reference>
          <reference field="3" count="1">
            <x v="16"/>
          </reference>
          <reference field="6" count="1" selected="0">
            <x v="0"/>
          </reference>
          <reference field="10" count="1" selected="0">
            <x v="7"/>
          </reference>
        </references>
      </pivotArea>
    </format>
    <format dxfId="1450">
      <pivotArea dataOnly="0" labelOnly="1" outline="0" fieldPosition="0">
        <references count="4">
          <reference field="2" count="1" selected="0">
            <x v="3"/>
          </reference>
          <reference field="3" count="2">
            <x v="15"/>
            <x v="25"/>
          </reference>
          <reference field="6" count="1" selected="0">
            <x v="0"/>
          </reference>
          <reference field="10" count="1" selected="0">
            <x v="9"/>
          </reference>
        </references>
      </pivotArea>
    </format>
    <format dxfId="1449">
      <pivotArea dataOnly="0" labelOnly="1" outline="0" fieldPosition="0">
        <references count="4">
          <reference field="2" count="1" selected="0">
            <x v="3"/>
          </reference>
          <reference field="3" count="1">
            <x v="15"/>
          </reference>
          <reference field="6" count="1" selected="0">
            <x v="0"/>
          </reference>
          <reference field="10" count="1" selected="0">
            <x v="10"/>
          </reference>
        </references>
      </pivotArea>
    </format>
    <format dxfId="1448">
      <pivotArea dataOnly="0" labelOnly="1" outline="0" fieldPosition="0">
        <references count="4">
          <reference field="2" count="1" selected="0">
            <x v="3"/>
          </reference>
          <reference field="3" count="1">
            <x v="16"/>
          </reference>
          <reference field="6" count="1" selected="0">
            <x v="0"/>
          </reference>
          <reference field="10" count="1" selected="0">
            <x v="11"/>
          </reference>
        </references>
      </pivotArea>
    </format>
    <format dxfId="1447">
      <pivotArea dataOnly="0" labelOnly="1" outline="0" fieldPosition="0">
        <references count="4">
          <reference field="2" count="1" selected="0">
            <x v="3"/>
          </reference>
          <reference field="3" count="2">
            <x v="15"/>
            <x v="16"/>
          </reference>
          <reference field="6" count="1" selected="0">
            <x v="0"/>
          </reference>
          <reference field="10" count="1" selected="0">
            <x v="12"/>
          </reference>
        </references>
      </pivotArea>
    </format>
    <format dxfId="1446">
      <pivotArea dataOnly="0" labelOnly="1" outline="0" fieldPosition="0">
        <references count="4">
          <reference field="2" count="1" selected="0">
            <x v="3"/>
          </reference>
          <reference field="3" count="1">
            <x v="20"/>
          </reference>
          <reference field="6" count="1" selected="0">
            <x v="0"/>
          </reference>
          <reference field="10" count="1" selected="0">
            <x v="13"/>
          </reference>
        </references>
      </pivotArea>
    </format>
    <format dxfId="1445">
      <pivotArea dataOnly="0" labelOnly="1" outline="0" fieldPosition="0">
        <references count="4">
          <reference field="2" count="1" selected="0">
            <x v="3"/>
          </reference>
          <reference field="3" count="3">
            <x v="15"/>
            <x v="18"/>
            <x v="19"/>
          </reference>
          <reference field="6" count="1" selected="0">
            <x v="0"/>
          </reference>
          <reference field="10" count="1" selected="0">
            <x v="14"/>
          </reference>
        </references>
      </pivotArea>
    </format>
    <format dxfId="1444">
      <pivotArea dataOnly="0" labelOnly="1" outline="0" fieldPosition="0">
        <references count="4">
          <reference field="2" count="1" selected="0">
            <x v="3"/>
          </reference>
          <reference field="3" count="1">
            <x v="18"/>
          </reference>
          <reference field="6" count="1" selected="0">
            <x v="0"/>
          </reference>
          <reference field="10" count="1" selected="0">
            <x v="17"/>
          </reference>
        </references>
      </pivotArea>
    </format>
    <format dxfId="1443">
      <pivotArea dataOnly="0" labelOnly="1" outline="0" fieldPosition="0">
        <references count="4">
          <reference field="2" count="1" selected="0">
            <x v="3"/>
          </reference>
          <reference field="3" count="1">
            <x v="17"/>
          </reference>
          <reference field="6" count="1" selected="0">
            <x v="0"/>
          </reference>
          <reference field="10" count="1" selected="0">
            <x v="19"/>
          </reference>
        </references>
      </pivotArea>
    </format>
    <format dxfId="1442">
      <pivotArea dataOnly="0" labelOnly="1" outline="0" fieldPosition="0">
        <references count="4">
          <reference field="2" count="1" selected="0">
            <x v="3"/>
          </reference>
          <reference field="3" count="3">
            <x v="15"/>
            <x v="16"/>
            <x v="17"/>
          </reference>
          <reference field="6" count="1" selected="0">
            <x v="0"/>
          </reference>
          <reference field="10" count="1" selected="0">
            <x v="21"/>
          </reference>
        </references>
      </pivotArea>
    </format>
    <format dxfId="1441">
      <pivotArea dataOnly="0" labelOnly="1" outline="0" fieldPosition="0">
        <references count="4">
          <reference field="2" count="1" selected="0">
            <x v="3"/>
          </reference>
          <reference field="3" count="2">
            <x v="15"/>
            <x v="16"/>
          </reference>
          <reference field="6" count="1" selected="0">
            <x v="0"/>
          </reference>
          <reference field="10" count="1" selected="0">
            <x v="23"/>
          </reference>
        </references>
      </pivotArea>
    </format>
    <format dxfId="1440">
      <pivotArea dataOnly="0" labelOnly="1" outline="0" fieldPosition="0">
        <references count="4">
          <reference field="2" count="1" selected="0">
            <x v="3"/>
          </reference>
          <reference field="3" count="2">
            <x v="15"/>
            <x v="16"/>
          </reference>
          <reference field="6" count="1" selected="0">
            <x v="0"/>
          </reference>
          <reference field="10" count="1" selected="0">
            <x v="24"/>
          </reference>
        </references>
      </pivotArea>
    </format>
    <format dxfId="1439">
      <pivotArea dataOnly="0" labelOnly="1" outline="0" fieldPosition="0">
        <references count="4">
          <reference field="2" count="1" selected="0">
            <x v="4"/>
          </reference>
          <reference field="3" count="3">
            <x v="29"/>
            <x v="30"/>
            <x v="33"/>
          </reference>
          <reference field="6" count="1" selected="0">
            <x v="0"/>
          </reference>
          <reference field="10" count="1" selected="0">
            <x v="0"/>
          </reference>
        </references>
      </pivotArea>
    </format>
    <format dxfId="1438">
      <pivotArea dataOnly="0" labelOnly="1" outline="0" fieldPosition="0">
        <references count="4">
          <reference field="2" count="1" selected="0">
            <x v="4"/>
          </reference>
          <reference field="3" count="1">
            <x v="31"/>
          </reference>
          <reference field="6" count="1" selected="0">
            <x v="0"/>
          </reference>
          <reference field="10" count="1" selected="0">
            <x v="3"/>
          </reference>
        </references>
      </pivotArea>
    </format>
    <format dxfId="1437">
      <pivotArea dataOnly="0" labelOnly="1" outline="0" fieldPosition="0">
        <references count="4">
          <reference field="2" count="1" selected="0">
            <x v="4"/>
          </reference>
          <reference field="3" count="1">
            <x v="33"/>
          </reference>
          <reference field="6" count="1" selected="0">
            <x v="0"/>
          </reference>
          <reference field="10" count="1" selected="0">
            <x v="5"/>
          </reference>
        </references>
      </pivotArea>
    </format>
    <format dxfId="1436">
      <pivotArea dataOnly="0" labelOnly="1" outline="0" fieldPosition="0">
        <references count="4">
          <reference field="2" count="1" selected="0">
            <x v="4"/>
          </reference>
          <reference field="3" count="2">
            <x v="29"/>
            <x v="32"/>
          </reference>
          <reference field="6" count="1" selected="0">
            <x v="0"/>
          </reference>
          <reference field="10" count="1" selected="0">
            <x v="20"/>
          </reference>
        </references>
      </pivotArea>
    </format>
    <format dxfId="1435">
      <pivotArea dataOnly="0" labelOnly="1" outline="0" fieldPosition="0">
        <references count="4">
          <reference field="2" count="1" selected="0">
            <x v="5"/>
          </reference>
          <reference field="3" count="1">
            <x v="36"/>
          </reference>
          <reference field="6" count="1" selected="0">
            <x v="1"/>
          </reference>
          <reference field="10" count="1" selected="0">
            <x v="1"/>
          </reference>
        </references>
      </pivotArea>
    </format>
    <format dxfId="1434">
      <pivotArea dataOnly="0" labelOnly="1" outline="0" fieldPosition="0">
        <references count="4">
          <reference field="2" count="1" selected="0">
            <x v="5"/>
          </reference>
          <reference field="3" count="1">
            <x v="35"/>
          </reference>
          <reference field="6" count="1" selected="0">
            <x v="1"/>
          </reference>
          <reference field="10" count="1" selected="0">
            <x v="3"/>
          </reference>
        </references>
      </pivotArea>
    </format>
    <format dxfId="1433">
      <pivotArea dataOnly="0" labelOnly="1" outline="0" fieldPosition="0">
        <references count="4">
          <reference field="2" count="1" selected="0">
            <x v="5"/>
          </reference>
          <reference field="3" count="2">
            <x v="34"/>
            <x v="35"/>
          </reference>
          <reference field="6" count="1" selected="0">
            <x v="1"/>
          </reference>
          <reference field="10" count="1" selected="0">
            <x v="9"/>
          </reference>
        </references>
      </pivotArea>
    </format>
    <format dxfId="1432">
      <pivotArea dataOnly="0" labelOnly="1" outline="0" fieldPosition="0">
        <references count="4">
          <reference field="2" count="1" selected="0">
            <x v="6"/>
          </reference>
          <reference field="3" count="1">
            <x v="38"/>
          </reference>
          <reference field="6" count="1" selected="0">
            <x v="1"/>
          </reference>
          <reference field="10" count="1" selected="0">
            <x v="1"/>
          </reference>
        </references>
      </pivotArea>
    </format>
    <format dxfId="1431">
      <pivotArea dataOnly="0" labelOnly="1" outline="0" fieldPosition="0">
        <references count="4">
          <reference field="2" count="1" selected="0">
            <x v="6"/>
          </reference>
          <reference field="3" count="1">
            <x v="40"/>
          </reference>
          <reference field="6" count="1" selected="0">
            <x v="1"/>
          </reference>
          <reference field="10" count="1" selected="0">
            <x v="17"/>
          </reference>
        </references>
      </pivotArea>
    </format>
    <format dxfId="1430">
      <pivotArea dataOnly="0" labelOnly="1" outline="0" fieldPosition="0">
        <references count="4">
          <reference field="2" count="1" selected="0">
            <x v="6"/>
          </reference>
          <reference field="3" count="1">
            <x v="37"/>
          </reference>
          <reference field="6" count="1" selected="0">
            <x v="1"/>
          </reference>
          <reference field="10" count="1" selected="0">
            <x v="21"/>
          </reference>
        </references>
      </pivotArea>
    </format>
    <format dxfId="1429">
      <pivotArea dataOnly="0" labelOnly="1" outline="0" fieldPosition="0">
        <references count="4">
          <reference field="2" count="1" selected="0">
            <x v="7"/>
          </reference>
          <reference field="3" count="3">
            <x v="43"/>
            <x v="51"/>
            <x v="55"/>
          </reference>
          <reference field="6" count="1" selected="0">
            <x v="1"/>
          </reference>
          <reference field="10" count="1" selected="0">
            <x v="0"/>
          </reference>
        </references>
      </pivotArea>
    </format>
    <format dxfId="1428">
      <pivotArea dataOnly="0" labelOnly="1" outline="0" fieldPosition="0">
        <references count="4">
          <reference field="2" count="1" selected="0">
            <x v="7"/>
          </reference>
          <reference field="3" count="3">
            <x v="47"/>
            <x v="51"/>
            <x v="55"/>
          </reference>
          <reference field="6" count="1" selected="0">
            <x v="1"/>
          </reference>
          <reference field="10" count="1" selected="0">
            <x v="1"/>
          </reference>
        </references>
      </pivotArea>
    </format>
    <format dxfId="1427">
      <pivotArea dataOnly="0" labelOnly="1" outline="0" fieldPosition="0">
        <references count="4">
          <reference field="2" count="1" selected="0">
            <x v="7"/>
          </reference>
          <reference field="3" count="3">
            <x v="47"/>
            <x v="51"/>
            <x v="55"/>
          </reference>
          <reference field="6" count="1" selected="0">
            <x v="1"/>
          </reference>
          <reference field="10" count="1" selected="0">
            <x v="2"/>
          </reference>
        </references>
      </pivotArea>
    </format>
    <format dxfId="1426">
      <pivotArea dataOnly="0" labelOnly="1" outline="0" fieldPosition="0">
        <references count="4">
          <reference field="2" count="1" selected="0">
            <x v="7"/>
          </reference>
          <reference field="3" count="5">
            <x v="41"/>
            <x v="43"/>
            <x v="47"/>
            <x v="51"/>
            <x v="55"/>
          </reference>
          <reference field="6" count="1" selected="0">
            <x v="1"/>
          </reference>
          <reference field="10" count="1" selected="0">
            <x v="3"/>
          </reference>
        </references>
      </pivotArea>
    </format>
    <format dxfId="1425">
      <pivotArea dataOnly="0" labelOnly="1" outline="0" fieldPosition="0">
        <references count="4">
          <reference field="2" count="1" selected="0">
            <x v="7"/>
          </reference>
          <reference field="3" count="4">
            <x v="41"/>
            <x v="47"/>
            <x v="51"/>
            <x v="55"/>
          </reference>
          <reference field="6" count="1" selected="0">
            <x v="1"/>
          </reference>
          <reference field="10" count="1" selected="0">
            <x v="9"/>
          </reference>
        </references>
      </pivotArea>
    </format>
    <format dxfId="1424">
      <pivotArea dataOnly="0" labelOnly="1" outline="0" fieldPosition="0">
        <references count="4">
          <reference field="2" count="1" selected="0">
            <x v="7"/>
          </reference>
          <reference field="3" count="5">
            <x v="43"/>
            <x v="44"/>
            <x v="48"/>
            <x v="49"/>
            <x v="50"/>
          </reference>
          <reference field="6" count="1" selected="0">
            <x v="1"/>
          </reference>
          <reference field="10" count="1" selected="0">
            <x v="10"/>
          </reference>
        </references>
      </pivotArea>
    </format>
    <format dxfId="1423">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12"/>
          </reference>
        </references>
      </pivotArea>
    </format>
    <format dxfId="1422">
      <pivotArea dataOnly="0" labelOnly="1" outline="0" fieldPosition="0">
        <references count="4">
          <reference field="2" count="1" selected="0">
            <x v="7"/>
          </reference>
          <reference field="3" count="3">
            <x v="42"/>
            <x v="52"/>
            <x v="56"/>
          </reference>
          <reference field="6" count="1" selected="0">
            <x v="1"/>
          </reference>
          <reference field="10" count="1" selected="0">
            <x v="14"/>
          </reference>
        </references>
      </pivotArea>
    </format>
    <format dxfId="1421">
      <pivotArea dataOnly="0" labelOnly="1" outline="0" fieldPosition="0">
        <references count="4">
          <reference field="2" count="1" selected="0">
            <x v="7"/>
          </reference>
          <reference field="3" count="3">
            <x v="42"/>
            <x v="52"/>
            <x v="56"/>
          </reference>
          <reference field="6" count="1" selected="0">
            <x v="1"/>
          </reference>
          <reference field="10" count="1" selected="0">
            <x v="16"/>
          </reference>
        </references>
      </pivotArea>
    </format>
    <format dxfId="1420">
      <pivotArea dataOnly="0" labelOnly="1" outline="0" fieldPosition="0">
        <references count="4">
          <reference field="2" count="1" selected="0">
            <x v="7"/>
          </reference>
          <reference field="3" count="2">
            <x v="42"/>
            <x v="45"/>
          </reference>
          <reference field="6" count="1" selected="0">
            <x v="1"/>
          </reference>
          <reference field="10" count="1" selected="0">
            <x v="17"/>
          </reference>
        </references>
      </pivotArea>
    </format>
    <format dxfId="1419">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18"/>
          </reference>
        </references>
      </pivotArea>
    </format>
    <format dxfId="1418">
      <pivotArea dataOnly="0" labelOnly="1" outline="0" fieldPosition="0">
        <references count="4">
          <reference field="2" count="1" selected="0">
            <x v="7"/>
          </reference>
          <reference field="3" count="3">
            <x v="43"/>
            <x v="53"/>
            <x v="57"/>
          </reference>
          <reference field="6" count="1" selected="0">
            <x v="1"/>
          </reference>
          <reference field="10" count="1" selected="0">
            <x v="21"/>
          </reference>
        </references>
      </pivotArea>
    </format>
    <format dxfId="1417">
      <pivotArea dataOnly="0" labelOnly="1" outline="0" fieldPosition="0">
        <references count="4">
          <reference field="2" count="1" selected="0">
            <x v="7"/>
          </reference>
          <reference field="3" count="3">
            <x v="42"/>
            <x v="52"/>
            <x v="56"/>
          </reference>
          <reference field="6" count="1" selected="0">
            <x v="1"/>
          </reference>
          <reference field="10" count="1" selected="0">
            <x v="23"/>
          </reference>
        </references>
      </pivotArea>
    </format>
    <format dxfId="1416">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24"/>
          </reference>
        </references>
      </pivotArea>
    </format>
    <format dxfId="1415">
      <pivotArea dataOnly="0" labelOnly="1" outline="0" fieldPosition="0">
        <references count="4">
          <reference field="2" count="1" selected="0">
            <x v="7"/>
          </reference>
          <reference field="3" count="6">
            <x v="43"/>
            <x v="46"/>
            <x v="53"/>
            <x v="54"/>
            <x v="57"/>
            <x v="58"/>
          </reference>
          <reference field="6" count="1" selected="0">
            <x v="1"/>
          </reference>
          <reference field="10" count="1" selected="0">
            <x v="25"/>
          </reference>
        </references>
      </pivotArea>
    </format>
    <format dxfId="1414">
      <pivotArea dataOnly="0" labelOnly="1" outline="0" fieldPosition="0">
        <references count="4">
          <reference field="2" count="1" selected="0">
            <x v="8"/>
          </reference>
          <reference field="3" count="4">
            <x v="73"/>
            <x v="74"/>
            <x v="76"/>
            <x v="79"/>
          </reference>
          <reference field="6" count="1" selected="0">
            <x v="1"/>
          </reference>
          <reference field="10" count="1" selected="0">
            <x v="0"/>
          </reference>
        </references>
      </pivotArea>
    </format>
    <format dxfId="1413">
      <pivotArea dataOnly="0" labelOnly="1" outline="0" fieldPosition="0">
        <references count="4">
          <reference field="2" count="1" selected="0">
            <x v="8"/>
          </reference>
          <reference field="3" count="10">
            <x v="63"/>
            <x v="64"/>
            <x v="65"/>
            <x v="81"/>
            <x v="90"/>
            <x v="92"/>
            <x v="93"/>
            <x v="94"/>
            <x v="95"/>
            <x v="97"/>
          </reference>
          <reference field="6" count="1" selected="0">
            <x v="1"/>
          </reference>
          <reference field="10" count="1" selected="0">
            <x v="1"/>
          </reference>
        </references>
      </pivotArea>
    </format>
    <format dxfId="1412">
      <pivotArea dataOnly="0" labelOnly="1" outline="0" fieldPosition="0">
        <references count="4">
          <reference field="2" count="1" selected="0">
            <x v="8"/>
          </reference>
          <reference field="3" count="3">
            <x v="60"/>
            <x v="63"/>
            <x v="71"/>
          </reference>
          <reference field="6" count="1" selected="0">
            <x v="1"/>
          </reference>
          <reference field="10" count="1" selected="0">
            <x v="3"/>
          </reference>
        </references>
      </pivotArea>
    </format>
    <format dxfId="1411">
      <pivotArea dataOnly="0" labelOnly="1" outline="0" fieldPosition="0">
        <references count="4">
          <reference field="2" count="1" selected="0">
            <x v="8"/>
          </reference>
          <reference field="3" count="1">
            <x v="73"/>
          </reference>
          <reference field="6" count="1" selected="0">
            <x v="1"/>
          </reference>
          <reference field="10" count="1" selected="0">
            <x v="4"/>
          </reference>
        </references>
      </pivotArea>
    </format>
    <format dxfId="1410">
      <pivotArea dataOnly="0" labelOnly="1" outline="0" fieldPosition="0">
        <references count="4">
          <reference field="2" count="1" selected="0">
            <x v="8"/>
          </reference>
          <reference field="3" count="2">
            <x v="63"/>
            <x v="79"/>
          </reference>
          <reference field="6" count="1" selected="0">
            <x v="1"/>
          </reference>
          <reference field="10" count="1" selected="0">
            <x v="5"/>
          </reference>
        </references>
      </pivotArea>
    </format>
    <format dxfId="1409">
      <pivotArea dataOnly="0" labelOnly="1" outline="0" fieldPosition="0">
        <references count="4">
          <reference field="2" count="1" selected="0">
            <x v="8"/>
          </reference>
          <reference field="3" count="2">
            <x v="66"/>
            <x v="96"/>
          </reference>
          <reference field="6" count="1" selected="0">
            <x v="1"/>
          </reference>
          <reference field="10" count="1" selected="0">
            <x v="6"/>
          </reference>
        </references>
      </pivotArea>
    </format>
    <format dxfId="1408">
      <pivotArea dataOnly="0" labelOnly="1" outline="0" fieldPosition="0">
        <references count="4">
          <reference field="2" count="1" selected="0">
            <x v="8"/>
          </reference>
          <reference field="3" count="1">
            <x v="69"/>
          </reference>
          <reference field="6" count="1" selected="0">
            <x v="1"/>
          </reference>
          <reference field="10" count="1" selected="0">
            <x v="8"/>
          </reference>
        </references>
      </pivotArea>
    </format>
    <format dxfId="1407">
      <pivotArea dataOnly="0" labelOnly="1" outline="0" fieldPosition="0">
        <references count="4">
          <reference field="2" count="1" selected="0">
            <x v="8"/>
          </reference>
          <reference field="3" count="7">
            <x v="59"/>
            <x v="62"/>
            <x v="77"/>
            <x v="78"/>
            <x v="98"/>
            <x v="99"/>
            <x v="100"/>
          </reference>
          <reference field="6" count="1" selected="0">
            <x v="1"/>
          </reference>
          <reference field="10" count="1" selected="0">
            <x v="9"/>
          </reference>
        </references>
      </pivotArea>
    </format>
    <format dxfId="1406">
      <pivotArea dataOnly="0" labelOnly="1" outline="0" fieldPosition="0">
        <references count="4">
          <reference field="2" count="1" selected="0">
            <x v="8"/>
          </reference>
          <reference field="3" count="5">
            <x v="72"/>
            <x v="82"/>
            <x v="83"/>
            <x v="84"/>
            <x v="96"/>
          </reference>
          <reference field="6" count="1" selected="0">
            <x v="1"/>
          </reference>
          <reference field="10" count="1" selected="0">
            <x v="10"/>
          </reference>
        </references>
      </pivotArea>
    </format>
    <format dxfId="1405">
      <pivotArea dataOnly="0" labelOnly="1" outline="0" fieldPosition="0">
        <references count="4">
          <reference field="2" count="1" selected="0">
            <x v="8"/>
          </reference>
          <reference field="3" count="8">
            <x v="66"/>
            <x v="67"/>
            <x v="70"/>
            <x v="80"/>
            <x v="82"/>
            <x v="85"/>
            <x v="92"/>
            <x v="96"/>
          </reference>
          <reference field="6" count="1" selected="0">
            <x v="1"/>
          </reference>
          <reference field="10" count="1" selected="0">
            <x v="12"/>
          </reference>
        </references>
      </pivotArea>
    </format>
    <format dxfId="1404">
      <pivotArea dataOnly="0" labelOnly="1" outline="0" fieldPosition="0">
        <references count="4">
          <reference field="2" count="1" selected="0">
            <x v="8"/>
          </reference>
          <reference field="3" count="4">
            <x v="68"/>
            <x v="80"/>
            <x v="82"/>
            <x v="91"/>
          </reference>
          <reference field="6" count="1" selected="0">
            <x v="1"/>
          </reference>
          <reference field="10" count="1" selected="0">
            <x v="13"/>
          </reference>
        </references>
      </pivotArea>
    </format>
    <format dxfId="1403">
      <pivotArea dataOnly="0" labelOnly="1" outline="0" fieldPosition="0">
        <references count="4">
          <reference field="2" count="1" selected="0">
            <x v="8"/>
          </reference>
          <reference field="3" count="3">
            <x v="85"/>
            <x v="91"/>
            <x v="96"/>
          </reference>
          <reference field="6" count="1" selected="0">
            <x v="1"/>
          </reference>
          <reference field="10" count="1" selected="0">
            <x v="14"/>
          </reference>
        </references>
      </pivotArea>
    </format>
    <format dxfId="1402">
      <pivotArea dataOnly="0" labelOnly="1" outline="0" fieldPosition="0">
        <references count="4">
          <reference field="2" count="1" selected="0">
            <x v="8"/>
          </reference>
          <reference field="3" count="1">
            <x v="91"/>
          </reference>
          <reference field="6" count="1" selected="0">
            <x v="1"/>
          </reference>
          <reference field="10" count="1" selected="0">
            <x v="15"/>
          </reference>
        </references>
      </pivotArea>
    </format>
    <format dxfId="1401">
      <pivotArea dataOnly="0" labelOnly="1" outline="0" fieldPosition="0">
        <references count="4">
          <reference field="2" count="1" selected="0">
            <x v="8"/>
          </reference>
          <reference field="3" count="4">
            <x v="62"/>
            <x v="68"/>
            <x v="87"/>
            <x v="91"/>
          </reference>
          <reference field="6" count="1" selected="0">
            <x v="1"/>
          </reference>
          <reference field="10" count="1" selected="0">
            <x v="17"/>
          </reference>
        </references>
      </pivotArea>
    </format>
    <format dxfId="1400">
      <pivotArea dataOnly="0" labelOnly="1" outline="0" fieldPosition="0">
        <references count="4">
          <reference field="2" count="1" selected="0">
            <x v="8"/>
          </reference>
          <reference field="3" count="5">
            <x v="61"/>
            <x v="83"/>
            <x v="91"/>
            <x v="96"/>
            <x v="101"/>
          </reference>
          <reference field="6" count="1" selected="0">
            <x v="1"/>
          </reference>
          <reference field="10" count="1" selected="0">
            <x v="18"/>
          </reference>
        </references>
      </pivotArea>
    </format>
    <format dxfId="1399">
      <pivotArea dataOnly="0" labelOnly="1" outline="0" fieldPosition="0">
        <references count="4">
          <reference field="2" count="1" selected="0">
            <x v="8"/>
          </reference>
          <reference field="3" count="9">
            <x v="62"/>
            <x v="63"/>
            <x v="79"/>
            <x v="82"/>
            <x v="84"/>
            <x v="86"/>
            <x v="88"/>
            <x v="91"/>
            <x v="96"/>
          </reference>
          <reference field="6" count="1" selected="0">
            <x v="1"/>
          </reference>
          <reference field="10" count="1" selected="0">
            <x v="19"/>
          </reference>
        </references>
      </pivotArea>
    </format>
    <format dxfId="1398">
      <pivotArea dataOnly="0" labelOnly="1" outline="0" fieldPosition="0">
        <references count="4">
          <reference field="2" count="1" selected="0">
            <x v="8"/>
          </reference>
          <reference field="3" count="2">
            <x v="75"/>
            <x v="84"/>
          </reference>
          <reference field="6" count="1" selected="0">
            <x v="1"/>
          </reference>
          <reference field="10" count="1" selected="0">
            <x v="20"/>
          </reference>
        </references>
      </pivotArea>
    </format>
    <format dxfId="1397">
      <pivotArea dataOnly="0" labelOnly="1" outline="0" fieldPosition="0">
        <references count="4">
          <reference field="2" count="1" selected="0">
            <x v="8"/>
          </reference>
          <reference field="3" count="2">
            <x v="89"/>
            <x v="96"/>
          </reference>
          <reference field="6" count="1" selected="0">
            <x v="1"/>
          </reference>
          <reference field="10" count="1" selected="0">
            <x v="21"/>
          </reference>
        </references>
      </pivotArea>
    </format>
    <format dxfId="1396">
      <pivotArea dataOnly="0" labelOnly="1" outline="0" fieldPosition="0">
        <references count="4">
          <reference field="2" count="1" selected="0">
            <x v="8"/>
          </reference>
          <reference field="3" count="2">
            <x v="91"/>
            <x v="96"/>
          </reference>
          <reference field="6" count="1" selected="0">
            <x v="1"/>
          </reference>
          <reference field="10" count="1" selected="0">
            <x v="23"/>
          </reference>
        </references>
      </pivotArea>
    </format>
    <format dxfId="1395">
      <pivotArea dataOnly="0" labelOnly="1" outline="0" fieldPosition="0">
        <references count="4">
          <reference field="2" count="1" selected="0">
            <x v="8"/>
          </reference>
          <reference field="3" count="3">
            <x v="67"/>
            <x v="85"/>
            <x v="96"/>
          </reference>
          <reference field="6" count="1" selected="0">
            <x v="1"/>
          </reference>
          <reference field="10" count="1" selected="0">
            <x v="24"/>
          </reference>
        </references>
      </pivotArea>
    </format>
    <format dxfId="1394">
      <pivotArea dataOnly="0" labelOnly="1" outline="0" fieldPosition="0">
        <references count="4">
          <reference field="2" count="1" selected="0">
            <x v="8"/>
          </reference>
          <reference field="3" count="1">
            <x v="92"/>
          </reference>
          <reference field="6" count="1" selected="0">
            <x v="1"/>
          </reference>
          <reference field="10" count="1" selected="0">
            <x v="25"/>
          </reference>
        </references>
      </pivotArea>
    </format>
    <format dxfId="1393">
      <pivotArea dataOnly="0" labelOnly="1" outline="0" fieldPosition="0">
        <references count="4">
          <reference field="2" count="1" selected="0">
            <x v="8"/>
          </reference>
          <reference field="3" count="2">
            <x v="70"/>
            <x v="96"/>
          </reference>
          <reference field="6" count="1" selected="0">
            <x v="1"/>
          </reference>
          <reference field="10" count="1" selected="0">
            <x v="26"/>
          </reference>
        </references>
      </pivotArea>
    </format>
    <format dxfId="1392">
      <pivotArea dataOnly="0" labelOnly="1" outline="0" fieldPosition="0">
        <references count="4">
          <reference field="2" count="1" selected="0">
            <x v="9"/>
          </reference>
          <reference field="3" count="1">
            <x v="102"/>
          </reference>
          <reference field="6" count="1" selected="0">
            <x v="1"/>
          </reference>
          <reference field="10" count="1" selected="0">
            <x v="22"/>
          </reference>
        </references>
      </pivotArea>
    </format>
    <format dxfId="1391">
      <pivotArea dataOnly="0" labelOnly="1" outline="0" fieldPosition="0">
        <references count="4">
          <reference field="2" count="1" selected="0">
            <x v="3"/>
          </reference>
          <reference field="3" count="3">
            <x v="21"/>
            <x v="22"/>
            <x v="23"/>
          </reference>
          <reference field="6" count="1" selected="0">
            <x v="2"/>
          </reference>
          <reference field="10" count="1" selected="0">
            <x v="0"/>
          </reference>
        </references>
      </pivotArea>
    </format>
    <format dxfId="1390">
      <pivotArea dataOnly="0" labelOnly="1" outline="0" fieldPosition="0">
        <references count="4">
          <reference field="2" count="1" selected="0">
            <x v="3"/>
          </reference>
          <reference field="3" count="1">
            <x v="21"/>
          </reference>
          <reference field="6" count="1" selected="0">
            <x v="2"/>
          </reference>
          <reference field="10" count="1" selected="0">
            <x v="11"/>
          </reference>
        </references>
      </pivotArea>
    </format>
    <format dxfId="1389">
      <pivotArea dataOnly="0" labelOnly="1" outline="0" fieldPosition="0">
        <references count="4">
          <reference field="2" count="1" selected="0">
            <x v="4"/>
          </reference>
          <reference field="3" count="2">
            <x v="26"/>
            <x v="27"/>
          </reference>
          <reference field="6" count="1" selected="0">
            <x v="2"/>
          </reference>
          <reference field="10" count="1" selected="0">
            <x v="0"/>
          </reference>
        </references>
      </pivotArea>
    </format>
    <format dxfId="1388">
      <pivotArea dataOnly="0" labelOnly="1" outline="0" fieldPosition="0">
        <references count="4">
          <reference field="2" count="1" selected="0">
            <x v="4"/>
          </reference>
          <reference field="3" count="1">
            <x v="28"/>
          </reference>
          <reference field="6" count="1" selected="0">
            <x v="2"/>
          </reference>
          <reference field="10" count="1" selected="0">
            <x v="20"/>
          </reference>
        </references>
      </pivotArea>
    </format>
    <format dxfId="1387">
      <pivotArea dataOnly="0" labelOnly="1" outline="0" fieldPosition="0">
        <references count="4">
          <reference field="2" count="1" selected="0">
            <x v="10"/>
          </reference>
          <reference field="3" count="1">
            <x v="104"/>
          </reference>
          <reference field="6" count="1" selected="0">
            <x v="2"/>
          </reference>
          <reference field="10" count="1" selected="0">
            <x v="5"/>
          </reference>
        </references>
      </pivotArea>
    </format>
    <format dxfId="1386">
      <pivotArea dataOnly="0" labelOnly="1" outline="0" fieldPosition="0">
        <references count="4">
          <reference field="2" count="1" selected="0">
            <x v="0"/>
          </reference>
          <reference field="3" count="2">
            <x v="0"/>
            <x v="1"/>
          </reference>
          <reference field="6" count="1" selected="0">
            <x v="3"/>
          </reference>
          <reference field="10" count="1" selected="0">
            <x v="0"/>
          </reference>
        </references>
      </pivotArea>
    </format>
    <format dxfId="1385">
      <pivotArea dataOnly="0" labelOnly="1" outline="0" fieldPosition="0">
        <references count="4">
          <reference field="2" count="1" selected="0">
            <x v="0"/>
          </reference>
          <reference field="3" count="1">
            <x v="2"/>
          </reference>
          <reference field="6" count="1" selected="0">
            <x v="3"/>
          </reference>
          <reference field="10" count="1" selected="0">
            <x v="20"/>
          </reference>
        </references>
      </pivotArea>
    </format>
    <format dxfId="1384">
      <pivotArea dataOnly="0" labelOnly="1" outline="0" fieldPosition="0">
        <references count="4">
          <reference field="2" count="1" selected="0">
            <x v="0"/>
          </reference>
          <reference field="3" count="1">
            <x v="1"/>
          </reference>
          <reference field="6" count="1" selected="0">
            <x v="3"/>
          </reference>
          <reference field="10" count="1" selected="0">
            <x v="26"/>
          </reference>
        </references>
      </pivotArea>
    </format>
    <format dxfId="1383">
      <pivotArea dataOnly="0" labelOnly="1" outline="0" fieldPosition="0">
        <references count="4">
          <reference field="2" count="1" selected="0">
            <x v="6"/>
          </reference>
          <reference field="3" count="1">
            <x v="39"/>
          </reference>
          <reference field="6" count="1" selected="0">
            <x v="3"/>
          </reference>
          <reference field="10" count="1" selected="0">
            <x v="0"/>
          </reference>
        </references>
      </pivotArea>
    </format>
    <format dxfId="1382">
      <pivotArea dataOnly="0" labelOnly="1" outline="0" fieldPosition="0">
        <references count="4">
          <reference field="2" count="1" selected="0">
            <x v="10"/>
          </reference>
          <reference field="3" count="1">
            <x v="103"/>
          </reference>
          <reference field="6" count="1" selected="0">
            <x v="3"/>
          </reference>
          <reference field="10" count="1" selected="0">
            <x v="5"/>
          </reference>
        </references>
      </pivotArea>
    </format>
    <format dxfId="1381">
      <pivotArea dataOnly="0" labelOnly="1" outline="0" fieldPosition="0">
        <references count="5">
          <reference field="0" count="2">
            <x v="137"/>
            <x v="138"/>
          </reference>
          <reference field="2" count="1" selected="0">
            <x v="1"/>
          </reference>
          <reference field="3" count="1" selected="0">
            <x v="4"/>
          </reference>
          <reference field="6" count="1" selected="0">
            <x v="0"/>
          </reference>
          <reference field="10" count="1" selected="0">
            <x v="0"/>
          </reference>
        </references>
      </pivotArea>
    </format>
    <format dxfId="1380">
      <pivotArea dataOnly="0" labelOnly="1" outline="0" fieldPosition="0">
        <references count="5">
          <reference field="0" count="1">
            <x v="32"/>
          </reference>
          <reference field="2" count="1" selected="0">
            <x v="1"/>
          </reference>
          <reference field="3" count="1" selected="0">
            <x v="3"/>
          </reference>
          <reference field="6" count="1" selected="0">
            <x v="0"/>
          </reference>
          <reference field="10" count="1" selected="0">
            <x v="5"/>
          </reference>
        </references>
      </pivotArea>
    </format>
    <format dxfId="1379">
      <pivotArea dataOnly="0" labelOnly="1" outline="0" fieldPosition="0">
        <references count="5">
          <reference field="0" count="1">
            <x v="121"/>
          </reference>
          <reference field="2" count="1" selected="0">
            <x v="2"/>
          </reference>
          <reference field="3" count="1" selected="0">
            <x v="9"/>
          </reference>
          <reference field="6" count="1" selected="0">
            <x v="0"/>
          </reference>
          <reference field="10" count="1" selected="0">
            <x v="0"/>
          </reference>
        </references>
      </pivotArea>
    </format>
    <format dxfId="1378">
      <pivotArea dataOnly="0" labelOnly="1" outline="0" fieldPosition="0">
        <references count="5">
          <reference field="0" count="1">
            <x v="162"/>
          </reference>
          <reference field="2" count="1" selected="0">
            <x v="2"/>
          </reference>
          <reference field="3" count="1" selected="0">
            <x v="10"/>
          </reference>
          <reference field="6" count="1" selected="0">
            <x v="0"/>
          </reference>
          <reference field="10" count="1" selected="0">
            <x v="0"/>
          </reference>
        </references>
      </pivotArea>
    </format>
    <format dxfId="1377">
      <pivotArea dataOnly="0" labelOnly="1" outline="0" fieldPosition="0">
        <references count="5">
          <reference field="0" count="1">
            <x v="161"/>
          </reference>
          <reference field="2" count="1" selected="0">
            <x v="2"/>
          </reference>
          <reference field="3" count="1" selected="0">
            <x v="11"/>
          </reference>
          <reference field="6" count="1" selected="0">
            <x v="0"/>
          </reference>
          <reference field="10" count="1" selected="0">
            <x v="0"/>
          </reference>
        </references>
      </pivotArea>
    </format>
    <format dxfId="1376">
      <pivotArea dataOnly="0" labelOnly="1" outline="0" fieldPosition="0">
        <references count="5">
          <reference field="0" count="1">
            <x v="163"/>
          </reference>
          <reference field="2" count="1" selected="0">
            <x v="2"/>
          </reference>
          <reference field="3" count="1" selected="0">
            <x v="12"/>
          </reference>
          <reference field="6" count="1" selected="0">
            <x v="0"/>
          </reference>
          <reference field="10" count="1" selected="0">
            <x v="0"/>
          </reference>
        </references>
      </pivotArea>
    </format>
    <format dxfId="1375">
      <pivotArea dataOnly="0" labelOnly="1" outline="0" fieldPosition="0">
        <references count="5">
          <reference field="0" count="1">
            <x v="163"/>
          </reference>
          <reference field="2" count="1" selected="0">
            <x v="2"/>
          </reference>
          <reference field="3" count="1" selected="0">
            <x v="13"/>
          </reference>
          <reference field="6" count="1" selected="0">
            <x v="0"/>
          </reference>
          <reference field="10" count="1" selected="0">
            <x v="0"/>
          </reference>
        </references>
      </pivotArea>
    </format>
    <format dxfId="1374">
      <pivotArea dataOnly="0" labelOnly="1" outline="0" fieldPosition="0">
        <references count="5">
          <reference field="0" count="2">
            <x v="55"/>
            <x v="156"/>
          </reference>
          <reference field="2" count="1" selected="0">
            <x v="2"/>
          </reference>
          <reference field="3" count="1" selected="0">
            <x v="14"/>
          </reference>
          <reference field="6" count="1" selected="0">
            <x v="0"/>
          </reference>
          <reference field="10" count="1" selected="0">
            <x v="0"/>
          </reference>
        </references>
      </pivotArea>
    </format>
    <format dxfId="1373">
      <pivotArea dataOnly="0" labelOnly="1" outline="0" fieldPosition="0">
        <references count="5">
          <reference field="0" count="1">
            <x v="122"/>
          </reference>
          <reference field="2" count="1" selected="0">
            <x v="2"/>
          </reference>
          <reference field="3" count="1" selected="0">
            <x v="10"/>
          </reference>
          <reference field="6" count="1" selected="0">
            <x v="0"/>
          </reference>
          <reference field="10" count="1" selected="0">
            <x v="5"/>
          </reference>
        </references>
      </pivotArea>
    </format>
    <format dxfId="1372">
      <pivotArea dataOnly="0" labelOnly="1" outline="0" fieldPosition="0">
        <references count="5">
          <reference field="0" count="2">
            <x v="46"/>
            <x v="113"/>
          </reference>
          <reference field="2" count="1" selected="0">
            <x v="2"/>
          </reference>
          <reference field="3" count="1" selected="0">
            <x v="7"/>
          </reference>
          <reference field="6" count="1" selected="0">
            <x v="0"/>
          </reference>
          <reference field="10" count="1" selected="0">
            <x v="9"/>
          </reference>
        </references>
      </pivotArea>
    </format>
    <format dxfId="1371">
      <pivotArea dataOnly="0" labelOnly="1" outline="0" fieldPosition="0">
        <references count="5">
          <reference field="0" count="1">
            <x v="143"/>
          </reference>
          <reference field="2" count="1" selected="0">
            <x v="2"/>
          </reference>
          <reference field="3" count="1" selected="0">
            <x v="8"/>
          </reference>
          <reference field="6" count="1" selected="0">
            <x v="0"/>
          </reference>
          <reference field="10" count="1" selected="0">
            <x v="9"/>
          </reference>
        </references>
      </pivotArea>
    </format>
    <format dxfId="1370">
      <pivotArea dataOnly="0" labelOnly="1" outline="0" fieldPosition="0">
        <references count="5">
          <reference field="0" count="1">
            <x v="120"/>
          </reference>
          <reference field="2" count="1" selected="0">
            <x v="2"/>
          </reference>
          <reference field="3" count="1" selected="0">
            <x v="5"/>
          </reference>
          <reference field="6" count="1" selected="0">
            <x v="0"/>
          </reference>
          <reference field="10" count="1" selected="0">
            <x v="16"/>
          </reference>
        </references>
      </pivotArea>
    </format>
    <format dxfId="1369">
      <pivotArea dataOnly="0" labelOnly="1" outline="0" fieldPosition="0">
        <references count="5">
          <reference field="0" count="1">
            <x v="12"/>
          </reference>
          <reference field="2" count="1" selected="0">
            <x v="2"/>
          </reference>
          <reference field="3" count="1" selected="0">
            <x v="6"/>
          </reference>
          <reference field="6" count="1" selected="0">
            <x v="0"/>
          </reference>
          <reference field="10" count="1" selected="0">
            <x v="16"/>
          </reference>
        </references>
      </pivotArea>
    </format>
    <format dxfId="1368">
      <pivotArea dataOnly="0" labelOnly="1" outline="0" fieldPosition="0">
        <references count="5">
          <reference field="0" count="2">
            <x v="18"/>
            <x v="107"/>
          </reference>
          <reference field="2" count="1" selected="0">
            <x v="3"/>
          </reference>
          <reference field="3" count="1" selected="0">
            <x v="15"/>
          </reference>
          <reference field="6" count="1" selected="0">
            <x v="0"/>
          </reference>
          <reference field="10" count="1" selected="0">
            <x v="0"/>
          </reference>
        </references>
      </pivotArea>
    </format>
    <format dxfId="1367">
      <pivotArea dataOnly="0" labelOnly="1" outline="0" fieldPosition="0">
        <references count="5">
          <reference field="0" count="2">
            <x v="145"/>
            <x v="146"/>
          </reference>
          <reference field="2" count="1" selected="0">
            <x v="3"/>
          </reference>
          <reference field="3" count="1" selected="0">
            <x v="25"/>
          </reference>
          <reference field="6" count="1" selected="0">
            <x v="0"/>
          </reference>
          <reference field="10" count="1" selected="0">
            <x v="0"/>
          </reference>
        </references>
      </pivotArea>
    </format>
    <format dxfId="1366">
      <pivotArea dataOnly="0" labelOnly="1" outline="0" fieldPosition="0">
        <references count="5">
          <reference field="0" count="6">
            <x v="6"/>
            <x v="7"/>
            <x v="84"/>
            <x v="160"/>
            <x v="165"/>
            <x v="167"/>
          </reference>
          <reference field="2" count="1" selected="0">
            <x v="3"/>
          </reference>
          <reference field="3" count="1" selected="0">
            <x v="15"/>
          </reference>
          <reference field="6" count="1" selected="0">
            <x v="0"/>
          </reference>
          <reference field="10" count="1" selected="0">
            <x v="1"/>
          </reference>
        </references>
      </pivotArea>
    </format>
    <format dxfId="1365">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1"/>
          </reference>
        </references>
      </pivotArea>
    </format>
    <format dxfId="1364">
      <pivotArea dataOnly="0" labelOnly="1" outline="0" fieldPosition="0">
        <references count="5">
          <reference field="0" count="1">
            <x v="195"/>
          </reference>
          <reference field="2" count="1" selected="0">
            <x v="3"/>
          </reference>
          <reference field="3" count="1" selected="0">
            <x v="15"/>
          </reference>
          <reference field="6" count="1" selected="0">
            <x v="0"/>
          </reference>
          <reference field="10" count="1" selected="0">
            <x v="3"/>
          </reference>
        </references>
      </pivotArea>
    </format>
    <format dxfId="1363">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3"/>
          </reference>
        </references>
      </pivotArea>
    </format>
    <format dxfId="1362">
      <pivotArea dataOnly="0" labelOnly="1" outline="0" fieldPosition="0">
        <references count="5">
          <reference field="0" count="1">
            <x v="159"/>
          </reference>
          <reference field="2" count="1" selected="0">
            <x v="3"/>
          </reference>
          <reference field="3" count="1" selected="0">
            <x v="18"/>
          </reference>
          <reference field="6" count="1" selected="0">
            <x v="0"/>
          </reference>
          <reference field="10" count="1" selected="0">
            <x v="4"/>
          </reference>
        </references>
      </pivotArea>
    </format>
    <format dxfId="1361">
      <pivotArea dataOnly="0" labelOnly="1" outline="0" fieldPosition="0">
        <references count="5">
          <reference field="0" count="1">
            <x v="136"/>
          </reference>
          <reference field="2" count="1" selected="0">
            <x v="3"/>
          </reference>
          <reference field="3" count="1" selected="0">
            <x v="24"/>
          </reference>
          <reference field="6" count="1" selected="0">
            <x v="0"/>
          </reference>
          <reference field="10" count="1" selected="0">
            <x v="5"/>
          </reference>
        </references>
      </pivotArea>
    </format>
    <format dxfId="1360">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6"/>
          </reference>
        </references>
      </pivotArea>
    </format>
    <format dxfId="1359">
      <pivotArea dataOnly="0" labelOnly="1" outline="0" fieldPosition="0">
        <references count="5">
          <reference field="0" count="1">
            <x v="28"/>
          </reference>
          <reference field="2" count="1" selected="0">
            <x v="3"/>
          </reference>
          <reference field="3" count="1" selected="0">
            <x v="20"/>
          </reference>
          <reference field="6" count="1" selected="0">
            <x v="0"/>
          </reference>
          <reference field="10" count="1" selected="0">
            <x v="6"/>
          </reference>
        </references>
      </pivotArea>
    </format>
    <format dxfId="1358">
      <pivotArea dataOnly="0" labelOnly="1" outline="0" fieldPosition="0">
        <references count="5">
          <reference field="0" count="1">
            <x v="60"/>
          </reference>
          <reference field="2" count="1" selected="0">
            <x v="3"/>
          </reference>
          <reference field="3" count="1" selected="0">
            <x v="16"/>
          </reference>
          <reference field="6" count="1" selected="0">
            <x v="0"/>
          </reference>
          <reference field="10" count="1" selected="0">
            <x v="7"/>
          </reference>
        </references>
      </pivotArea>
    </format>
    <format dxfId="1357">
      <pivotArea dataOnly="0" labelOnly="1" outline="0" fieldPosition="0">
        <references count="5">
          <reference field="0" count="2">
            <x v="100"/>
            <x v="108"/>
          </reference>
          <reference field="2" count="1" selected="0">
            <x v="3"/>
          </reference>
          <reference field="3" count="1" selected="0">
            <x v="15"/>
          </reference>
          <reference field="6" count="1" selected="0">
            <x v="0"/>
          </reference>
          <reference field="10" count="1" selected="0">
            <x v="9"/>
          </reference>
        </references>
      </pivotArea>
    </format>
    <format dxfId="1356">
      <pivotArea dataOnly="0" labelOnly="1" outline="0" fieldPosition="0">
        <references count="5">
          <reference field="0" count="4">
            <x v="37"/>
            <x v="146"/>
            <x v="150"/>
            <x v="151"/>
          </reference>
          <reference field="2" count="1" selected="0">
            <x v="3"/>
          </reference>
          <reference field="3" count="1" selected="0">
            <x v="25"/>
          </reference>
          <reference field="6" count="1" selected="0">
            <x v="0"/>
          </reference>
          <reference field="10" count="1" selected="0">
            <x v="9"/>
          </reference>
        </references>
      </pivotArea>
    </format>
    <format dxfId="1355">
      <pivotArea dataOnly="0" labelOnly="1" outline="0" fieldPosition="0">
        <references count="5">
          <reference field="0" count="3">
            <x v="126"/>
            <x v="128"/>
            <x v="142"/>
          </reference>
          <reference field="2" count="1" selected="0">
            <x v="3"/>
          </reference>
          <reference field="3" count="1" selected="0">
            <x v="15"/>
          </reference>
          <reference field="6" count="1" selected="0">
            <x v="0"/>
          </reference>
          <reference field="10" count="1" selected="0">
            <x v="10"/>
          </reference>
        </references>
      </pivotArea>
    </format>
    <format dxfId="1354">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11"/>
          </reference>
        </references>
      </pivotArea>
    </format>
    <format dxfId="1353">
      <pivotArea dataOnly="0" labelOnly="1" outline="0" fieldPosition="0">
        <references count="5">
          <reference field="0" count="4">
            <x v="29"/>
            <x v="65"/>
            <x v="85"/>
            <x v="190"/>
          </reference>
          <reference field="2" count="1" selected="0">
            <x v="3"/>
          </reference>
          <reference field="3" count="1" selected="0">
            <x v="15"/>
          </reference>
          <reference field="6" count="1" selected="0">
            <x v="0"/>
          </reference>
          <reference field="10" count="1" selected="0">
            <x v="12"/>
          </reference>
        </references>
      </pivotArea>
    </format>
    <format dxfId="1352">
      <pivotArea dataOnly="0" labelOnly="1" outline="0" fieldPosition="0">
        <references count="5">
          <reference field="0" count="2">
            <x v="68"/>
            <x v="69"/>
          </reference>
          <reference field="2" count="1" selected="0">
            <x v="3"/>
          </reference>
          <reference field="3" count="1" selected="0">
            <x v="16"/>
          </reference>
          <reference field="6" count="1" selected="0">
            <x v="0"/>
          </reference>
          <reference field="10" count="1" selected="0">
            <x v="12"/>
          </reference>
        </references>
      </pivotArea>
    </format>
    <format dxfId="1351">
      <pivotArea dataOnly="0" labelOnly="1" outline="0" fieldPosition="0">
        <references count="5">
          <reference field="0" count="1">
            <x v="30"/>
          </reference>
          <reference field="2" count="1" selected="0">
            <x v="3"/>
          </reference>
          <reference field="3" count="1" selected="0">
            <x v="20"/>
          </reference>
          <reference field="6" count="1" selected="0">
            <x v="0"/>
          </reference>
          <reference field="10" count="1" selected="0">
            <x v="13"/>
          </reference>
        </references>
      </pivotArea>
    </format>
    <format dxfId="1350">
      <pivotArea dataOnly="0" labelOnly="1" outline="0" fieldPosition="0">
        <references count="5">
          <reference field="0" count="1">
            <x v="24"/>
          </reference>
          <reference field="2" count="1" selected="0">
            <x v="3"/>
          </reference>
          <reference field="3" count="1" selected="0">
            <x v="15"/>
          </reference>
          <reference field="6" count="1" selected="0">
            <x v="0"/>
          </reference>
          <reference field="10" count="1" selected="0">
            <x v="14"/>
          </reference>
        </references>
      </pivotArea>
    </format>
    <format dxfId="1349">
      <pivotArea dataOnly="0" labelOnly="1" outline="0" fieldPosition="0">
        <references count="5">
          <reference field="0" count="1">
            <x v="140"/>
          </reference>
          <reference field="2" count="1" selected="0">
            <x v="3"/>
          </reference>
          <reference field="3" count="1" selected="0">
            <x v="18"/>
          </reference>
          <reference field="6" count="1" selected="0">
            <x v="0"/>
          </reference>
          <reference field="10" count="1" selected="0">
            <x v="14"/>
          </reference>
        </references>
      </pivotArea>
    </format>
    <format dxfId="1348">
      <pivotArea dataOnly="0" labelOnly="1" outline="0" fieldPosition="0">
        <references count="5">
          <reference field="0" count="1">
            <x v="125"/>
          </reference>
          <reference field="2" count="1" selected="0">
            <x v="3"/>
          </reference>
          <reference field="3" count="1" selected="0">
            <x v="19"/>
          </reference>
          <reference field="6" count="1" selected="0">
            <x v="0"/>
          </reference>
          <reference field="10" count="1" selected="0">
            <x v="14"/>
          </reference>
        </references>
      </pivotArea>
    </format>
    <format dxfId="1347">
      <pivotArea dataOnly="0" labelOnly="1" outline="0" fieldPosition="0">
        <references count="5">
          <reference field="0" count="1">
            <x v="13"/>
          </reference>
          <reference field="2" count="1" selected="0">
            <x v="3"/>
          </reference>
          <reference field="3" count="1" selected="0">
            <x v="18"/>
          </reference>
          <reference field="6" count="1" selected="0">
            <x v="0"/>
          </reference>
          <reference field="10" count="1" selected="0">
            <x v="17"/>
          </reference>
        </references>
      </pivotArea>
    </format>
    <format dxfId="1346">
      <pivotArea dataOnly="0" labelOnly="1" outline="0" fieldPosition="0">
        <references count="5">
          <reference field="0" count="1">
            <x v="52"/>
          </reference>
          <reference field="2" count="1" selected="0">
            <x v="3"/>
          </reference>
          <reference field="3" count="1" selected="0">
            <x v="17"/>
          </reference>
          <reference field="6" count="1" selected="0">
            <x v="0"/>
          </reference>
          <reference field="10" count="1" selected="0">
            <x v="19"/>
          </reference>
        </references>
      </pivotArea>
    </format>
    <format dxfId="1345">
      <pivotArea dataOnly="0" labelOnly="1" outline="0" fieldPosition="0">
        <references count="5">
          <reference field="0" count="1">
            <x v="139"/>
          </reference>
          <reference field="2" count="1" selected="0">
            <x v="3"/>
          </reference>
          <reference field="3" count="1" selected="0">
            <x v="15"/>
          </reference>
          <reference field="6" count="1" selected="0">
            <x v="0"/>
          </reference>
          <reference field="10" count="1" selected="0">
            <x v="21"/>
          </reference>
        </references>
      </pivotArea>
    </format>
    <format dxfId="1344">
      <pivotArea dataOnly="0" labelOnly="1" outline="0" fieldPosition="0">
        <references count="5">
          <reference field="0" count="1">
            <x v="63"/>
          </reference>
          <reference field="2" count="1" selected="0">
            <x v="3"/>
          </reference>
          <reference field="3" count="1" selected="0">
            <x v="16"/>
          </reference>
          <reference field="6" count="1" selected="0">
            <x v="0"/>
          </reference>
          <reference field="10" count="1" selected="0">
            <x v="21"/>
          </reference>
        </references>
      </pivotArea>
    </format>
    <format dxfId="1343">
      <pivotArea dataOnly="0" labelOnly="1" outline="0" fieldPosition="0">
        <references count="5">
          <reference field="0" count="1">
            <x v="208"/>
          </reference>
          <reference field="2" count="1" selected="0">
            <x v="3"/>
          </reference>
          <reference field="3" count="1" selected="0">
            <x v="17"/>
          </reference>
          <reference field="6" count="1" selected="0">
            <x v="0"/>
          </reference>
          <reference field="10" count="1" selected="0">
            <x v="21"/>
          </reference>
        </references>
      </pivotArea>
    </format>
    <format dxfId="1342">
      <pivotArea dataOnly="0" labelOnly="1" outline="0" fieldPosition="0">
        <references count="5">
          <reference field="0" count="2">
            <x v="67"/>
            <x v="116"/>
          </reference>
          <reference field="2" count="1" selected="0">
            <x v="3"/>
          </reference>
          <reference field="3" count="1" selected="0">
            <x v="15"/>
          </reference>
          <reference field="6" count="1" selected="0">
            <x v="0"/>
          </reference>
          <reference field="10" count="1" selected="0">
            <x v="23"/>
          </reference>
        </references>
      </pivotArea>
    </format>
    <format dxfId="1341">
      <pivotArea dataOnly="0" labelOnly="1" outline="0" fieldPosition="0">
        <references count="5">
          <reference field="0" count="1">
            <x v="71"/>
          </reference>
          <reference field="2" count="1" selected="0">
            <x v="3"/>
          </reference>
          <reference field="3" count="1" selected="0">
            <x v="16"/>
          </reference>
          <reference field="6" count="1" selected="0">
            <x v="0"/>
          </reference>
          <reference field="10" count="1" selected="0">
            <x v="23"/>
          </reference>
        </references>
      </pivotArea>
    </format>
    <format dxfId="1340">
      <pivotArea dataOnly="0" labelOnly="1" outline="0" fieldPosition="0">
        <references count="5">
          <reference field="0" count="1">
            <x v="25"/>
          </reference>
          <reference field="2" count="1" selected="0">
            <x v="3"/>
          </reference>
          <reference field="3" count="1" selected="0">
            <x v="15"/>
          </reference>
          <reference field="6" count="1" selected="0">
            <x v="0"/>
          </reference>
          <reference field="10" count="1" selected="0">
            <x v="24"/>
          </reference>
        </references>
      </pivotArea>
    </format>
    <format dxfId="1339">
      <pivotArea dataOnly="0" labelOnly="1" outline="0" fieldPosition="0">
        <references count="5">
          <reference field="0" count="1">
            <x v="144"/>
          </reference>
          <reference field="2" count="1" selected="0">
            <x v="3"/>
          </reference>
          <reference field="3" count="1" selected="0">
            <x v="15"/>
          </reference>
          <reference field="6" count="1" selected="0">
            <x v="0"/>
          </reference>
          <reference field="10" count="1" selected="0">
            <x v="25"/>
          </reference>
        </references>
      </pivotArea>
    </format>
    <format dxfId="1338">
      <pivotArea dataOnly="0" labelOnly="1" outline="0" fieldPosition="0">
        <references count="5">
          <reference field="0" count="1">
            <x v="104"/>
          </reference>
          <reference field="2" count="1" selected="0">
            <x v="3"/>
          </reference>
          <reference field="3" count="1" selected="0">
            <x v="16"/>
          </reference>
          <reference field="6" count="1" selected="0">
            <x v="0"/>
          </reference>
          <reference field="10" count="1" selected="0">
            <x v="25"/>
          </reference>
        </references>
      </pivotArea>
    </format>
    <format dxfId="1337">
      <pivotArea dataOnly="0" labelOnly="1" outline="0" fieldPosition="0">
        <references count="5">
          <reference field="0" count="1">
            <x v="59"/>
          </reference>
          <reference field="2" count="1" selected="0">
            <x v="3"/>
          </reference>
          <reference field="3" count="1" selected="0">
            <x v="16"/>
          </reference>
          <reference field="6" count="1" selected="0">
            <x v="0"/>
          </reference>
          <reference field="10" count="1" selected="0">
            <x v="26"/>
          </reference>
        </references>
      </pivotArea>
    </format>
    <format dxfId="1336">
      <pivotArea dataOnly="0" labelOnly="1" outline="0" fieldPosition="0">
        <references count="5">
          <reference field="0" count="1">
            <x v="189"/>
          </reference>
          <reference field="2" count="1" selected="0">
            <x v="4"/>
          </reference>
          <reference field="3" count="1" selected="0">
            <x v="29"/>
          </reference>
          <reference field="6" count="1" selected="0">
            <x v="0"/>
          </reference>
          <reference field="10" count="1" selected="0">
            <x v="0"/>
          </reference>
        </references>
      </pivotArea>
    </format>
    <format dxfId="1335">
      <pivotArea dataOnly="0" labelOnly="1" outline="0" fieldPosition="0">
        <references count="5">
          <reference field="0" count="1">
            <x v="83"/>
          </reference>
          <reference field="2" count="1" selected="0">
            <x v="4"/>
          </reference>
          <reference field="3" count="1" selected="0">
            <x v="30"/>
          </reference>
          <reference field="6" count="1" selected="0">
            <x v="0"/>
          </reference>
          <reference field="10" count="1" selected="0">
            <x v="0"/>
          </reference>
        </references>
      </pivotArea>
    </format>
    <format dxfId="1334">
      <pivotArea dataOnly="0" labelOnly="1" outline="0" fieldPosition="0">
        <references count="5">
          <reference field="0" count="1">
            <x v="82"/>
          </reference>
          <reference field="2" count="1" selected="0">
            <x v="4"/>
          </reference>
          <reference field="3" count="1" selected="0">
            <x v="33"/>
          </reference>
          <reference field="6" count="1" selected="0">
            <x v="0"/>
          </reference>
          <reference field="10" count="1" selected="0">
            <x v="0"/>
          </reference>
        </references>
      </pivotArea>
    </format>
    <format dxfId="1333">
      <pivotArea dataOnly="0" labelOnly="1" outline="0" fieldPosition="0">
        <references count="5">
          <reference field="0" count="1">
            <x v="35"/>
          </reference>
          <reference field="2" count="1" selected="0">
            <x v="4"/>
          </reference>
          <reference field="3" count="1" selected="0">
            <x v="31"/>
          </reference>
          <reference field="6" count="1" selected="0">
            <x v="0"/>
          </reference>
          <reference field="10" count="1" selected="0">
            <x v="3"/>
          </reference>
        </references>
      </pivotArea>
    </format>
    <format dxfId="1332">
      <pivotArea dataOnly="0" labelOnly="1" outline="0" fieldPosition="0">
        <references count="5">
          <reference field="0" count="1">
            <x v="50"/>
          </reference>
          <reference field="2" count="1" selected="0">
            <x v="4"/>
          </reference>
          <reference field="3" count="1" selected="0">
            <x v="33"/>
          </reference>
          <reference field="6" count="1" selected="0">
            <x v="0"/>
          </reference>
          <reference field="10" count="1" selected="0">
            <x v="5"/>
          </reference>
        </references>
      </pivotArea>
    </format>
    <format dxfId="1331">
      <pivotArea dataOnly="0" labelOnly="1" outline="0" fieldPosition="0">
        <references count="5">
          <reference field="0" count="1">
            <x v="22"/>
          </reference>
          <reference field="2" count="1" selected="0">
            <x v="4"/>
          </reference>
          <reference field="3" count="1" selected="0">
            <x v="29"/>
          </reference>
          <reference field="6" count="1" selected="0">
            <x v="0"/>
          </reference>
          <reference field="10" count="1" selected="0">
            <x v="20"/>
          </reference>
        </references>
      </pivotArea>
    </format>
    <format dxfId="1330">
      <pivotArea dataOnly="0" labelOnly="1" outline="0" fieldPosition="0">
        <references count="5">
          <reference field="0" count="1">
            <x v="22"/>
          </reference>
          <reference field="2" count="1" selected="0">
            <x v="4"/>
          </reference>
          <reference field="3" count="1" selected="0">
            <x v="32"/>
          </reference>
          <reference field="6" count="1" selected="0">
            <x v="0"/>
          </reference>
          <reference field="10" count="1" selected="0">
            <x v="20"/>
          </reference>
        </references>
      </pivotArea>
    </format>
    <format dxfId="1329">
      <pivotArea dataOnly="0" labelOnly="1" outline="0" fieldPosition="0">
        <references count="5">
          <reference field="0" count="1">
            <x v="57"/>
          </reference>
          <reference field="2" count="1" selected="0">
            <x v="5"/>
          </reference>
          <reference field="3" count="1" selected="0">
            <x v="36"/>
          </reference>
          <reference field="6" count="1" selected="0">
            <x v="1"/>
          </reference>
          <reference field="10" count="1" selected="0">
            <x v="1"/>
          </reference>
        </references>
      </pivotArea>
    </format>
    <format dxfId="1328">
      <pivotArea dataOnly="0" labelOnly="1" outline="0" fieldPosition="0">
        <references count="5">
          <reference field="0" count="1">
            <x v="153"/>
          </reference>
          <reference field="2" count="1" selected="0">
            <x v="5"/>
          </reference>
          <reference field="3" count="1" selected="0">
            <x v="35"/>
          </reference>
          <reference field="6" count="1" selected="0">
            <x v="1"/>
          </reference>
          <reference field="10" count="1" selected="0">
            <x v="3"/>
          </reference>
        </references>
      </pivotArea>
    </format>
    <format dxfId="1327">
      <pivotArea dataOnly="0" labelOnly="1" outline="0" fieldPosition="0">
        <references count="5">
          <reference field="0" count="2">
            <x v="149"/>
            <x v="154"/>
          </reference>
          <reference field="2" count="1" selected="0">
            <x v="5"/>
          </reference>
          <reference field="3" count="1" selected="0">
            <x v="34"/>
          </reference>
          <reference field="6" count="1" selected="0">
            <x v="1"/>
          </reference>
          <reference field="10" count="1" selected="0">
            <x v="9"/>
          </reference>
        </references>
      </pivotArea>
    </format>
    <format dxfId="1326">
      <pivotArea dataOnly="0" labelOnly="1" outline="0" fieldPosition="0">
        <references count="5">
          <reference field="0" count="6">
            <x v="26"/>
            <x v="36"/>
            <x v="38"/>
            <x v="97"/>
            <x v="103"/>
            <x v="150"/>
          </reference>
          <reference field="2" count="1" selected="0">
            <x v="5"/>
          </reference>
          <reference field="3" count="1" selected="0">
            <x v="35"/>
          </reference>
          <reference field="6" count="1" selected="0">
            <x v="1"/>
          </reference>
          <reference field="10" count="1" selected="0">
            <x v="9"/>
          </reference>
        </references>
      </pivotArea>
    </format>
    <format dxfId="1325">
      <pivotArea dataOnly="0" labelOnly="1" outline="0" fieldPosition="0">
        <references count="5">
          <reference field="0" count="2">
            <x v="99"/>
            <x v="135"/>
          </reference>
          <reference field="2" count="1" selected="0">
            <x v="6"/>
          </reference>
          <reference field="3" count="1" selected="0">
            <x v="38"/>
          </reference>
          <reference field="6" count="1" selected="0">
            <x v="1"/>
          </reference>
          <reference field="10" count="1" selected="0">
            <x v="1"/>
          </reference>
        </references>
      </pivotArea>
    </format>
    <format dxfId="1324">
      <pivotArea dataOnly="0" labelOnly="1" outline="0" fieldPosition="0">
        <references count="5">
          <reference field="0" count="1">
            <x v="87"/>
          </reference>
          <reference field="2" count="1" selected="0">
            <x v="6"/>
          </reference>
          <reference field="3" count="1" selected="0">
            <x v="40"/>
          </reference>
          <reference field="6" count="1" selected="0">
            <x v="1"/>
          </reference>
          <reference field="10" count="1" selected="0">
            <x v="17"/>
          </reference>
        </references>
      </pivotArea>
    </format>
    <format dxfId="1323">
      <pivotArea dataOnly="0" labelOnly="1" outline="0" fieldPosition="0">
        <references count="5">
          <reference field="0" count="1">
            <x v="21"/>
          </reference>
          <reference field="2" count="1" selected="0">
            <x v="6"/>
          </reference>
          <reference field="3" count="1" selected="0">
            <x v="40"/>
          </reference>
          <reference field="6" count="1" selected="0">
            <x v="1"/>
          </reference>
          <reference field="10" count="1" selected="0">
            <x v="19"/>
          </reference>
        </references>
      </pivotArea>
    </format>
    <format dxfId="1322">
      <pivotArea dataOnly="0" labelOnly="1" outline="0" fieldPosition="0">
        <references count="5">
          <reference field="0" count="1">
            <x v="139"/>
          </reference>
          <reference field="2" count="1" selected="0">
            <x v="6"/>
          </reference>
          <reference field="3" count="1" selected="0">
            <x v="37"/>
          </reference>
          <reference field="6" count="1" selected="0">
            <x v="1"/>
          </reference>
          <reference field="10" count="1" selected="0">
            <x v="21"/>
          </reference>
        </references>
      </pivotArea>
    </format>
    <format dxfId="1321">
      <pivotArea dataOnly="0" labelOnly="1" outline="0" fieldPosition="0">
        <references count="5">
          <reference field="0" count="1">
            <x v="15"/>
          </reference>
          <reference field="2" count="1" selected="0">
            <x v="7"/>
          </reference>
          <reference field="3" count="1" selected="0">
            <x v="43"/>
          </reference>
          <reference field="6" count="1" selected="0">
            <x v="1"/>
          </reference>
          <reference field="10" count="1" selected="0">
            <x v="0"/>
          </reference>
        </references>
      </pivotArea>
    </format>
    <format dxfId="1320">
      <pivotArea dataOnly="0" labelOnly="1" outline="0" fieldPosition="0">
        <references count="5">
          <reference field="0" count="1">
            <x v="15"/>
          </reference>
          <reference field="2" count="1" selected="0">
            <x v="7"/>
          </reference>
          <reference field="3" count="1" selected="0">
            <x v="51"/>
          </reference>
          <reference field="6" count="1" selected="0">
            <x v="1"/>
          </reference>
          <reference field="10" count="1" selected="0">
            <x v="0"/>
          </reference>
        </references>
      </pivotArea>
    </format>
    <format dxfId="1319">
      <pivotArea dataOnly="0" labelOnly="1" outline="0" fieldPosition="0">
        <references count="5">
          <reference field="0" count="1">
            <x v="15"/>
          </reference>
          <reference field="2" count="1" selected="0">
            <x v="7"/>
          </reference>
          <reference field="3" count="1" selected="0">
            <x v="55"/>
          </reference>
          <reference field="6" count="1" selected="0">
            <x v="1"/>
          </reference>
          <reference field="10" count="1" selected="0">
            <x v="0"/>
          </reference>
        </references>
      </pivotArea>
    </format>
    <format dxfId="1318">
      <pivotArea dataOnly="0" labelOnly="1" outline="0" fieldPosition="0">
        <references count="5">
          <reference field="0" count="1">
            <x v="93"/>
          </reference>
          <reference field="2" count="1" selected="0">
            <x v="7"/>
          </reference>
          <reference field="3" count="1" selected="0">
            <x v="47"/>
          </reference>
          <reference field="6" count="1" selected="0">
            <x v="1"/>
          </reference>
          <reference field="10" count="1" selected="0">
            <x v="1"/>
          </reference>
        </references>
      </pivotArea>
    </format>
    <format dxfId="1317">
      <pivotArea dataOnly="0" labelOnly="1" outline="0" fieldPosition="0">
        <references count="5">
          <reference field="0" count="1">
            <x v="93"/>
          </reference>
          <reference field="2" count="1" selected="0">
            <x v="7"/>
          </reference>
          <reference field="3" count="1" selected="0">
            <x v="51"/>
          </reference>
          <reference field="6" count="1" selected="0">
            <x v="1"/>
          </reference>
          <reference field="10" count="1" selected="0">
            <x v="1"/>
          </reference>
        </references>
      </pivotArea>
    </format>
    <format dxfId="1316">
      <pivotArea dataOnly="0" labelOnly="1" outline="0" fieldPosition="0">
        <references count="5">
          <reference field="0" count="1">
            <x v="93"/>
          </reference>
          <reference field="2" count="1" selected="0">
            <x v="7"/>
          </reference>
          <reference field="3" count="1" selected="0">
            <x v="55"/>
          </reference>
          <reference field="6" count="1" selected="0">
            <x v="1"/>
          </reference>
          <reference field="10" count="1" selected="0">
            <x v="1"/>
          </reference>
        </references>
      </pivotArea>
    </format>
    <format dxfId="1315">
      <pivotArea dataOnly="0" labelOnly="1" outline="0" fieldPosition="0">
        <references count="5">
          <reference field="0" count="1">
            <x v="148"/>
          </reference>
          <reference field="2" count="1" selected="0">
            <x v="7"/>
          </reference>
          <reference field="3" count="1" selected="0">
            <x v="47"/>
          </reference>
          <reference field="6" count="1" selected="0">
            <x v="1"/>
          </reference>
          <reference field="10" count="1" selected="0">
            <x v="2"/>
          </reference>
        </references>
      </pivotArea>
    </format>
    <format dxfId="1314">
      <pivotArea dataOnly="0" labelOnly="1" outline="0" fieldPosition="0">
        <references count="5">
          <reference field="0" count="1">
            <x v="148"/>
          </reference>
          <reference field="2" count="1" selected="0">
            <x v="7"/>
          </reference>
          <reference field="3" count="1" selected="0">
            <x v="51"/>
          </reference>
          <reference field="6" count="1" selected="0">
            <x v="1"/>
          </reference>
          <reference field="10" count="1" selected="0">
            <x v="2"/>
          </reference>
        </references>
      </pivotArea>
    </format>
    <format dxfId="1313">
      <pivotArea dataOnly="0" labelOnly="1" outline="0" fieldPosition="0">
        <references count="5">
          <reference field="0" count="1">
            <x v="148"/>
          </reference>
          <reference field="2" count="1" selected="0">
            <x v="7"/>
          </reference>
          <reference field="3" count="1" selected="0">
            <x v="55"/>
          </reference>
          <reference field="6" count="1" selected="0">
            <x v="1"/>
          </reference>
          <reference field="10" count="1" selected="0">
            <x v="2"/>
          </reference>
        </references>
      </pivotArea>
    </format>
    <format dxfId="1312">
      <pivotArea dataOnly="0" labelOnly="1" outline="0" fieldPosition="0">
        <references count="5">
          <reference field="0" count="1">
            <x v="146"/>
          </reference>
          <reference field="2" count="1" selected="0">
            <x v="7"/>
          </reference>
          <reference field="3" count="1" selected="0">
            <x v="41"/>
          </reference>
          <reference field="6" count="1" selected="0">
            <x v="1"/>
          </reference>
          <reference field="10" count="1" selected="0">
            <x v="3"/>
          </reference>
        </references>
      </pivotArea>
    </format>
    <format dxfId="1311">
      <pivotArea dataOnly="0" labelOnly="1" outline="0" fieldPosition="0">
        <references count="5">
          <reference field="0" count="1">
            <x v="14"/>
          </reference>
          <reference field="2" count="1" selected="0">
            <x v="7"/>
          </reference>
          <reference field="3" count="1" selected="0">
            <x v="43"/>
          </reference>
          <reference field="6" count="1" selected="0">
            <x v="1"/>
          </reference>
          <reference field="10" count="1" selected="0">
            <x v="3"/>
          </reference>
        </references>
      </pivotArea>
    </format>
    <format dxfId="1310">
      <pivotArea dataOnly="0" labelOnly="1" outline="0" fieldPosition="0">
        <references count="5">
          <reference field="0" count="1">
            <x v="197"/>
          </reference>
          <reference field="2" count="1" selected="0">
            <x v="7"/>
          </reference>
          <reference field="3" count="1" selected="0">
            <x v="47"/>
          </reference>
          <reference field="6" count="1" selected="0">
            <x v="1"/>
          </reference>
          <reference field="10" count="1" selected="0">
            <x v="3"/>
          </reference>
        </references>
      </pivotArea>
    </format>
    <format dxfId="1309">
      <pivotArea dataOnly="0" labelOnly="1" outline="0" fieldPosition="0">
        <references count="5">
          <reference field="0" count="2">
            <x v="14"/>
            <x v="149"/>
          </reference>
          <reference field="2" count="1" selected="0">
            <x v="7"/>
          </reference>
          <reference field="3" count="1" selected="0">
            <x v="51"/>
          </reference>
          <reference field="6" count="1" selected="0">
            <x v="1"/>
          </reference>
          <reference field="10" count="1" selected="0">
            <x v="3"/>
          </reference>
        </references>
      </pivotArea>
    </format>
    <format dxfId="1308">
      <pivotArea dataOnly="0" labelOnly="1" outline="0" fieldPosition="0">
        <references count="5">
          <reference field="0" count="2">
            <x v="14"/>
            <x v="149"/>
          </reference>
          <reference field="2" count="1" selected="0">
            <x v="7"/>
          </reference>
          <reference field="3" count="1" selected="0">
            <x v="55"/>
          </reference>
          <reference field="6" count="1" selected="0">
            <x v="1"/>
          </reference>
          <reference field="10" count="1" selected="0">
            <x v="3"/>
          </reference>
        </references>
      </pivotArea>
    </format>
    <format dxfId="1307">
      <pivotArea dataOnly="0" labelOnly="1" outline="0" fieldPosition="0">
        <references count="5">
          <reference field="0" count="2">
            <x v="40"/>
            <x v="100"/>
          </reference>
          <reference field="2" count="1" selected="0">
            <x v="7"/>
          </reference>
          <reference field="3" count="1" selected="0">
            <x v="41"/>
          </reference>
          <reference field="6" count="1" selected="0">
            <x v="1"/>
          </reference>
          <reference field="10" count="1" selected="0">
            <x v="9"/>
          </reference>
        </references>
      </pivotArea>
    </format>
    <format dxfId="1306">
      <pivotArea dataOnly="0" labelOnly="1" outline="0" fieldPosition="0">
        <references count="5">
          <reference field="0" count="2">
            <x v="39"/>
            <x v="105"/>
          </reference>
          <reference field="2" count="1" selected="0">
            <x v="7"/>
          </reference>
          <reference field="3" count="1" selected="0">
            <x v="47"/>
          </reference>
          <reference field="6" count="1" selected="0">
            <x v="1"/>
          </reference>
          <reference field="10" count="1" selected="0">
            <x v="9"/>
          </reference>
        </references>
      </pivotArea>
    </format>
    <format dxfId="1305">
      <pivotArea dataOnly="0" labelOnly="1" outline="0" fieldPosition="0">
        <references count="5">
          <reference field="0" count="4">
            <x v="39"/>
            <x v="40"/>
            <x v="100"/>
            <x v="105"/>
          </reference>
          <reference field="2" count="1" selected="0">
            <x v="7"/>
          </reference>
          <reference field="3" count="1" selected="0">
            <x v="51"/>
          </reference>
          <reference field="6" count="1" selected="0">
            <x v="1"/>
          </reference>
          <reference field="10" count="1" selected="0">
            <x v="9"/>
          </reference>
        </references>
      </pivotArea>
    </format>
    <format dxfId="1304">
      <pivotArea dataOnly="0" labelOnly="1" outline="0" fieldPosition="0">
        <references count="5">
          <reference field="0" count="4">
            <x v="39"/>
            <x v="40"/>
            <x v="100"/>
            <x v="105"/>
          </reference>
          <reference field="2" count="1" selected="0">
            <x v="7"/>
          </reference>
          <reference field="3" count="1" selected="0">
            <x v="55"/>
          </reference>
          <reference field="6" count="1" selected="0">
            <x v="1"/>
          </reference>
          <reference field="10" count="1" selected="0">
            <x v="9"/>
          </reference>
        </references>
      </pivotArea>
    </format>
    <format dxfId="1303">
      <pivotArea dataOnly="0" labelOnly="1" outline="0" fieldPosition="0">
        <references count="5">
          <reference field="0" count="1">
            <x v="22"/>
          </reference>
          <reference field="2" count="1" selected="0">
            <x v="7"/>
          </reference>
          <reference field="3" count="1" selected="0">
            <x v="43"/>
          </reference>
          <reference field="6" count="1" selected="0">
            <x v="1"/>
          </reference>
          <reference field="10" count="1" selected="0">
            <x v="10"/>
          </reference>
        </references>
      </pivotArea>
    </format>
    <format dxfId="1302">
      <pivotArea dataOnly="0" labelOnly="1" outline="0" fieldPosition="0">
        <references count="5">
          <reference field="0" count="1">
            <x v="22"/>
          </reference>
          <reference field="2" count="1" selected="0">
            <x v="7"/>
          </reference>
          <reference field="3" count="1" selected="0">
            <x v="44"/>
          </reference>
          <reference field="6" count="1" selected="0">
            <x v="1"/>
          </reference>
          <reference field="10" count="1" selected="0">
            <x v="10"/>
          </reference>
        </references>
      </pivotArea>
    </format>
    <format dxfId="1301">
      <pivotArea dataOnly="0" labelOnly="1" outline="0" fieldPosition="0">
        <references count="5">
          <reference field="0" count="1">
            <x v="22"/>
          </reference>
          <reference field="2" count="1" selected="0">
            <x v="7"/>
          </reference>
          <reference field="3" count="1" selected="0">
            <x v="48"/>
          </reference>
          <reference field="6" count="1" selected="0">
            <x v="1"/>
          </reference>
          <reference field="10" count="1" selected="0">
            <x v="10"/>
          </reference>
        </references>
      </pivotArea>
    </format>
    <format dxfId="1300">
      <pivotArea dataOnly="0" labelOnly="1" outline="0" fieldPosition="0">
        <references count="5">
          <reference field="0" count="1">
            <x v="22"/>
          </reference>
          <reference field="2" count="1" selected="0">
            <x v="7"/>
          </reference>
          <reference field="3" count="1" selected="0">
            <x v="49"/>
          </reference>
          <reference field="6" count="1" selected="0">
            <x v="1"/>
          </reference>
          <reference field="10" count="1" selected="0">
            <x v="10"/>
          </reference>
        </references>
      </pivotArea>
    </format>
    <format dxfId="1299">
      <pivotArea dataOnly="0" labelOnly="1" outline="0" fieldPosition="0">
        <references count="5">
          <reference field="0" count="1">
            <x v="22"/>
          </reference>
          <reference field="2" count="1" selected="0">
            <x v="7"/>
          </reference>
          <reference field="3" count="1" selected="0">
            <x v="50"/>
          </reference>
          <reference field="6" count="1" selected="0">
            <x v="1"/>
          </reference>
          <reference field="10" count="1" selected="0">
            <x v="10"/>
          </reference>
        </references>
      </pivotArea>
    </format>
    <format dxfId="1298">
      <pivotArea dataOnly="0" labelOnly="1" outline="0" fieldPosition="0">
        <references count="5">
          <reference field="0" count="1">
            <x v="190"/>
          </reference>
          <reference field="2" count="1" selected="0">
            <x v="7"/>
          </reference>
          <reference field="3" count="1" selected="0">
            <x v="42"/>
          </reference>
          <reference field="6" count="1" selected="0">
            <x v="1"/>
          </reference>
          <reference field="10" count="1" selected="0">
            <x v="12"/>
          </reference>
        </references>
      </pivotArea>
    </format>
    <format dxfId="1297">
      <pivotArea dataOnly="0" labelOnly="1" outline="0" fieldPosition="0">
        <references count="5">
          <reference field="0" count="2">
            <x v="5"/>
            <x v="86"/>
          </reference>
          <reference field="2" count="1" selected="0">
            <x v="7"/>
          </reference>
          <reference field="3" count="1" selected="0">
            <x v="43"/>
          </reference>
          <reference field="6" count="1" selected="0">
            <x v="1"/>
          </reference>
          <reference field="10" count="1" selected="0">
            <x v="12"/>
          </reference>
        </references>
      </pivotArea>
    </format>
    <format dxfId="1296">
      <pivotArea dataOnly="0" labelOnly="1" outline="0" fieldPosition="0">
        <references count="5">
          <reference field="0" count="1">
            <x v="190"/>
          </reference>
          <reference field="2" count="1" selected="0">
            <x v="7"/>
          </reference>
          <reference field="3" count="1" selected="0">
            <x v="52"/>
          </reference>
          <reference field="6" count="1" selected="0">
            <x v="1"/>
          </reference>
          <reference field="10" count="1" selected="0">
            <x v="12"/>
          </reference>
        </references>
      </pivotArea>
    </format>
    <format dxfId="1295">
      <pivotArea dataOnly="0" labelOnly="1" outline="0" fieldPosition="0">
        <references count="5">
          <reference field="0" count="2">
            <x v="4"/>
            <x v="86"/>
          </reference>
          <reference field="2" count="1" selected="0">
            <x v="7"/>
          </reference>
          <reference field="3" count="1" selected="0">
            <x v="53"/>
          </reference>
          <reference field="6" count="1" selected="0">
            <x v="1"/>
          </reference>
          <reference field="10" count="1" selected="0">
            <x v="12"/>
          </reference>
        </references>
      </pivotArea>
    </format>
    <format dxfId="1294">
      <pivotArea dataOnly="0" labelOnly="1" outline="0" fieldPosition="0">
        <references count="5">
          <reference field="0" count="1">
            <x v="190"/>
          </reference>
          <reference field="2" count="1" selected="0">
            <x v="7"/>
          </reference>
          <reference field="3" count="1" selected="0">
            <x v="56"/>
          </reference>
          <reference field="6" count="1" selected="0">
            <x v="1"/>
          </reference>
          <reference field="10" count="1" selected="0">
            <x v="12"/>
          </reference>
        </references>
      </pivotArea>
    </format>
    <format dxfId="1293">
      <pivotArea dataOnly="0" labelOnly="1" outline="0" fieldPosition="0">
        <references count="5">
          <reference field="0" count="2">
            <x v="4"/>
            <x v="86"/>
          </reference>
          <reference field="2" count="1" selected="0">
            <x v="7"/>
          </reference>
          <reference field="3" count="1" selected="0">
            <x v="57"/>
          </reference>
          <reference field="6" count="1" selected="0">
            <x v="1"/>
          </reference>
          <reference field="10" count="1" selected="0">
            <x v="12"/>
          </reference>
        </references>
      </pivotArea>
    </format>
    <format dxfId="1292">
      <pivotArea dataOnly="0" labelOnly="1" outline="0" fieldPosition="0">
        <references count="5">
          <reference field="0" count="2">
            <x v="25"/>
            <x v="164"/>
          </reference>
          <reference field="2" count="1" selected="0">
            <x v="7"/>
          </reference>
          <reference field="3" count="1" selected="0">
            <x v="42"/>
          </reference>
          <reference field="6" count="1" selected="0">
            <x v="1"/>
          </reference>
          <reference field="10" count="1" selected="0">
            <x v="14"/>
          </reference>
        </references>
      </pivotArea>
    </format>
    <format dxfId="1291">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14"/>
          </reference>
        </references>
      </pivotArea>
    </format>
    <format dxfId="1290">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14"/>
          </reference>
        </references>
      </pivotArea>
    </format>
    <format dxfId="1289">
      <pivotArea dataOnly="0" labelOnly="1" outline="0" fieldPosition="0">
        <references count="5">
          <reference field="0" count="1">
            <x v="211"/>
          </reference>
          <reference field="2" count="1" selected="0">
            <x v="7"/>
          </reference>
          <reference field="3" count="1" selected="0">
            <x v="42"/>
          </reference>
          <reference field="6" count="1" selected="0">
            <x v="1"/>
          </reference>
          <reference field="10" count="1" selected="0">
            <x v="16"/>
          </reference>
        </references>
      </pivotArea>
    </format>
    <format dxfId="1288">
      <pivotArea dataOnly="0" labelOnly="1" outline="0" fieldPosition="0">
        <references count="5">
          <reference field="0" count="1">
            <x v="211"/>
          </reference>
          <reference field="2" count="1" selected="0">
            <x v="7"/>
          </reference>
          <reference field="3" count="1" selected="0">
            <x v="52"/>
          </reference>
          <reference field="6" count="1" selected="0">
            <x v="1"/>
          </reference>
          <reference field="10" count="1" selected="0">
            <x v="16"/>
          </reference>
        </references>
      </pivotArea>
    </format>
    <format dxfId="1287">
      <pivotArea dataOnly="0" labelOnly="1" outline="0" fieldPosition="0">
        <references count="5">
          <reference field="0" count="1">
            <x v="211"/>
          </reference>
          <reference field="2" count="1" selected="0">
            <x v="7"/>
          </reference>
          <reference field="3" count="1" selected="0">
            <x v="56"/>
          </reference>
          <reference field="6" count="1" selected="0">
            <x v="1"/>
          </reference>
          <reference field="10" count="1" selected="0">
            <x v="16"/>
          </reference>
        </references>
      </pivotArea>
    </format>
    <format dxfId="1286">
      <pivotArea dataOnly="0" labelOnly="1" outline="0" fieldPosition="0">
        <references count="5">
          <reference field="0" count="1">
            <x v="210"/>
          </reference>
          <reference field="2" count="1" selected="0">
            <x v="7"/>
          </reference>
          <reference field="3" count="1" selected="0">
            <x v="42"/>
          </reference>
          <reference field="6" count="1" selected="0">
            <x v="1"/>
          </reference>
          <reference field="10" count="1" selected="0">
            <x v="17"/>
          </reference>
        </references>
      </pivotArea>
    </format>
    <format dxfId="1285">
      <pivotArea dataOnly="0" labelOnly="1" outline="0" fieldPosition="0">
        <references count="5">
          <reference field="0" count="1">
            <x v="119"/>
          </reference>
          <reference field="2" count="1" selected="0">
            <x v="7"/>
          </reference>
          <reference field="3" count="1" selected="0">
            <x v="45"/>
          </reference>
          <reference field="6" count="1" selected="0">
            <x v="1"/>
          </reference>
          <reference field="10" count="1" selected="0">
            <x v="17"/>
          </reference>
        </references>
      </pivotArea>
    </format>
    <format dxfId="1284">
      <pivotArea dataOnly="0" labelOnly="1" outline="0" fieldPosition="0">
        <references count="5">
          <reference field="0" count="2">
            <x v="11"/>
            <x v="187"/>
          </reference>
          <reference field="2" count="1" selected="0">
            <x v="7"/>
          </reference>
          <reference field="3" count="1" selected="0">
            <x v="42"/>
          </reference>
          <reference field="6" count="1" selected="0">
            <x v="1"/>
          </reference>
          <reference field="10" count="1" selected="0">
            <x v="18"/>
          </reference>
        </references>
      </pivotArea>
    </format>
    <format dxfId="1283">
      <pivotArea dataOnly="0" labelOnly="1" outline="0" fieldPosition="0">
        <references count="5">
          <reference field="0" count="1">
            <x v="11"/>
          </reference>
          <reference field="2" count="1" selected="0">
            <x v="7"/>
          </reference>
          <reference field="3" count="1" selected="0">
            <x v="43"/>
          </reference>
          <reference field="6" count="1" selected="0">
            <x v="1"/>
          </reference>
          <reference field="10" count="1" selected="0">
            <x v="18"/>
          </reference>
        </references>
      </pivotArea>
    </format>
    <format dxfId="1282">
      <pivotArea dataOnly="0" labelOnly="1" outline="0" fieldPosition="0">
        <references count="5">
          <reference field="0" count="2">
            <x v="11"/>
            <x v="188"/>
          </reference>
          <reference field="2" count="1" selected="0">
            <x v="7"/>
          </reference>
          <reference field="3" count="1" selected="0">
            <x v="52"/>
          </reference>
          <reference field="6" count="1" selected="0">
            <x v="1"/>
          </reference>
          <reference field="10" count="1" selected="0">
            <x v="18"/>
          </reference>
        </references>
      </pivotArea>
    </format>
    <format dxfId="1281">
      <pivotArea dataOnly="0" labelOnly="1" outline="0" fieldPosition="0">
        <references count="5">
          <reference field="0" count="1">
            <x v="11"/>
          </reference>
          <reference field="2" count="1" selected="0">
            <x v="7"/>
          </reference>
          <reference field="3" count="1" selected="0">
            <x v="53"/>
          </reference>
          <reference field="6" count="1" selected="0">
            <x v="1"/>
          </reference>
          <reference field="10" count="1" selected="0">
            <x v="18"/>
          </reference>
        </references>
      </pivotArea>
    </format>
    <format dxfId="1280">
      <pivotArea dataOnly="0" labelOnly="1" outline="0" fieldPosition="0">
        <references count="5">
          <reference field="0" count="2">
            <x v="11"/>
            <x v="188"/>
          </reference>
          <reference field="2" count="1" selected="0">
            <x v="7"/>
          </reference>
          <reference field="3" count="1" selected="0">
            <x v="56"/>
          </reference>
          <reference field="6" count="1" selected="0">
            <x v="1"/>
          </reference>
          <reference field="10" count="1" selected="0">
            <x v="18"/>
          </reference>
        </references>
      </pivotArea>
    </format>
    <format dxfId="1279">
      <pivotArea dataOnly="0" labelOnly="1" outline="0" fieldPosition="0">
        <references count="5">
          <reference field="0" count="1">
            <x v="11"/>
          </reference>
          <reference field="2" count="1" selected="0">
            <x v="7"/>
          </reference>
          <reference field="3" count="1" selected="0">
            <x v="57"/>
          </reference>
          <reference field="6" count="1" selected="0">
            <x v="1"/>
          </reference>
          <reference field="10" count="1" selected="0">
            <x v="18"/>
          </reference>
        </references>
      </pivotArea>
    </format>
    <format dxfId="1278">
      <pivotArea dataOnly="0" labelOnly="1" outline="0" fieldPosition="0">
        <references count="5">
          <reference field="0" count="2">
            <x v="124"/>
            <x v="139"/>
          </reference>
          <reference field="2" count="1" selected="0">
            <x v="7"/>
          </reference>
          <reference field="3" count="1" selected="0">
            <x v="43"/>
          </reference>
          <reference field="6" count="1" selected="0">
            <x v="1"/>
          </reference>
          <reference field="10" count="1" selected="0">
            <x v="21"/>
          </reference>
        </references>
      </pivotArea>
    </format>
    <format dxfId="1277">
      <pivotArea dataOnly="0" labelOnly="1" outline="0" fieldPosition="0">
        <references count="5">
          <reference field="0" count="2">
            <x v="124"/>
            <x v="139"/>
          </reference>
          <reference field="2" count="1" selected="0">
            <x v="7"/>
          </reference>
          <reference field="3" count="1" selected="0">
            <x v="53"/>
          </reference>
          <reference field="6" count="1" selected="0">
            <x v="1"/>
          </reference>
          <reference field="10" count="1" selected="0">
            <x v="21"/>
          </reference>
        </references>
      </pivotArea>
    </format>
    <format dxfId="1276">
      <pivotArea dataOnly="0" labelOnly="1" outline="0" fieldPosition="0">
        <references count="5">
          <reference field="0" count="2">
            <x v="124"/>
            <x v="139"/>
          </reference>
          <reference field="2" count="1" selected="0">
            <x v="7"/>
          </reference>
          <reference field="3" count="1" selected="0">
            <x v="57"/>
          </reference>
          <reference field="6" count="1" selected="0">
            <x v="1"/>
          </reference>
          <reference field="10" count="1" selected="0">
            <x v="21"/>
          </reference>
        </references>
      </pivotArea>
    </format>
    <format dxfId="1275">
      <pivotArea dataOnly="0" labelOnly="1" outline="0" fieldPosition="0">
        <references count="5">
          <reference field="0" count="1">
            <x v="67"/>
          </reference>
          <reference field="2" count="1" selected="0">
            <x v="7"/>
          </reference>
          <reference field="3" count="1" selected="0">
            <x v="42"/>
          </reference>
          <reference field="6" count="1" selected="0">
            <x v="1"/>
          </reference>
          <reference field="10" count="1" selected="0">
            <x v="23"/>
          </reference>
        </references>
      </pivotArea>
    </format>
    <format dxfId="1274">
      <pivotArea dataOnly="0" labelOnly="1" outline="0" fieldPosition="0">
        <references count="5">
          <reference field="0" count="1">
            <x v="67"/>
          </reference>
          <reference field="2" count="1" selected="0">
            <x v="7"/>
          </reference>
          <reference field="3" count="1" selected="0">
            <x v="52"/>
          </reference>
          <reference field="6" count="1" selected="0">
            <x v="1"/>
          </reference>
          <reference field="10" count="1" selected="0">
            <x v="23"/>
          </reference>
        </references>
      </pivotArea>
    </format>
    <format dxfId="1273">
      <pivotArea dataOnly="0" labelOnly="1" outline="0" fieldPosition="0">
        <references count="5">
          <reference field="0" count="1">
            <x v="67"/>
          </reference>
          <reference field="2" count="1" selected="0">
            <x v="7"/>
          </reference>
          <reference field="3" count="1" selected="0">
            <x v="56"/>
          </reference>
          <reference field="6" count="1" selected="0">
            <x v="1"/>
          </reference>
          <reference field="10" count="1" selected="0">
            <x v="23"/>
          </reference>
        </references>
      </pivotArea>
    </format>
    <format dxfId="1272">
      <pivotArea dataOnly="0" labelOnly="1" outline="0" fieldPosition="0">
        <references count="5">
          <reference field="0" count="2">
            <x v="25"/>
            <x v="166"/>
          </reference>
          <reference field="2" count="1" selected="0">
            <x v="7"/>
          </reference>
          <reference field="3" count="1" selected="0">
            <x v="42"/>
          </reference>
          <reference field="6" count="1" selected="0">
            <x v="1"/>
          </reference>
          <reference field="10" count="1" selected="0">
            <x v="24"/>
          </reference>
        </references>
      </pivotArea>
    </format>
    <format dxfId="1271">
      <pivotArea dataOnly="0" labelOnly="1" outline="0" fieldPosition="0">
        <references count="5">
          <reference field="0" count="1">
            <x v="177"/>
          </reference>
          <reference field="2" count="1" selected="0">
            <x v="7"/>
          </reference>
          <reference field="3" count="1" selected="0">
            <x v="43"/>
          </reference>
          <reference field="6" count="1" selected="0">
            <x v="1"/>
          </reference>
          <reference field="10" count="1" selected="0">
            <x v="24"/>
          </reference>
        </references>
      </pivotArea>
    </format>
    <format dxfId="1270">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24"/>
          </reference>
        </references>
      </pivotArea>
    </format>
    <format dxfId="1269">
      <pivotArea dataOnly="0" labelOnly="1" outline="0" fieldPosition="0">
        <references count="5">
          <reference field="0" count="1">
            <x v="177"/>
          </reference>
          <reference field="2" count="1" selected="0">
            <x v="7"/>
          </reference>
          <reference field="3" count="1" selected="0">
            <x v="53"/>
          </reference>
          <reference field="6" count="1" selected="0">
            <x v="1"/>
          </reference>
          <reference field="10" count="1" selected="0">
            <x v="24"/>
          </reference>
        </references>
      </pivotArea>
    </format>
    <format dxfId="1268">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24"/>
          </reference>
        </references>
      </pivotArea>
    </format>
    <format dxfId="1267">
      <pivotArea dataOnly="0" labelOnly="1" outline="0" fieldPosition="0">
        <references count="5">
          <reference field="0" count="1">
            <x v="177"/>
          </reference>
          <reference field="2" count="1" selected="0">
            <x v="7"/>
          </reference>
          <reference field="3" count="1" selected="0">
            <x v="57"/>
          </reference>
          <reference field="6" count="1" selected="0">
            <x v="1"/>
          </reference>
          <reference field="10" count="1" selected="0">
            <x v="24"/>
          </reference>
        </references>
      </pivotArea>
    </format>
    <format dxfId="1266">
      <pivotArea dataOnly="0" labelOnly="1" outline="0" fieldPosition="0">
        <references count="5">
          <reference field="0" count="2">
            <x v="105"/>
            <x v="144"/>
          </reference>
          <reference field="2" count="1" selected="0">
            <x v="7"/>
          </reference>
          <reference field="3" count="1" selected="0">
            <x v="43"/>
          </reference>
          <reference field="6" count="1" selected="0">
            <x v="1"/>
          </reference>
          <reference field="10" count="1" selected="0">
            <x v="25"/>
          </reference>
        </references>
      </pivotArea>
    </format>
    <format dxfId="1265">
      <pivotArea dataOnly="0" labelOnly="1" outline="0" fieldPosition="0">
        <references count="5">
          <reference field="0" count="1">
            <x v="182"/>
          </reference>
          <reference field="2" count="1" selected="0">
            <x v="7"/>
          </reference>
          <reference field="3" count="1" selected="0">
            <x v="46"/>
          </reference>
          <reference field="6" count="1" selected="0">
            <x v="1"/>
          </reference>
          <reference field="10" count="1" selected="0">
            <x v="25"/>
          </reference>
        </references>
      </pivotArea>
    </format>
    <format dxfId="1264">
      <pivotArea dataOnly="0" labelOnly="1" outline="0" fieldPosition="0">
        <references count="5">
          <reference field="0" count="2">
            <x v="105"/>
            <x v="144"/>
          </reference>
          <reference field="2" count="1" selected="0">
            <x v="7"/>
          </reference>
          <reference field="3" count="1" selected="0">
            <x v="53"/>
          </reference>
          <reference field="6" count="1" selected="0">
            <x v="1"/>
          </reference>
          <reference field="10" count="1" selected="0">
            <x v="25"/>
          </reference>
        </references>
      </pivotArea>
    </format>
    <format dxfId="1263">
      <pivotArea dataOnly="0" labelOnly="1" outline="0" fieldPosition="0">
        <references count="5">
          <reference field="0" count="1">
            <x v="182"/>
          </reference>
          <reference field="2" count="1" selected="0">
            <x v="7"/>
          </reference>
          <reference field="3" count="1" selected="0">
            <x v="54"/>
          </reference>
          <reference field="6" count="1" selected="0">
            <x v="1"/>
          </reference>
          <reference field="10" count="1" selected="0">
            <x v="25"/>
          </reference>
        </references>
      </pivotArea>
    </format>
    <format dxfId="1262">
      <pivotArea dataOnly="0" labelOnly="1" outline="0" fieldPosition="0">
        <references count="5">
          <reference field="0" count="2">
            <x v="105"/>
            <x v="144"/>
          </reference>
          <reference field="2" count="1" selected="0">
            <x v="7"/>
          </reference>
          <reference field="3" count="1" selected="0">
            <x v="57"/>
          </reference>
          <reference field="6" count="1" selected="0">
            <x v="1"/>
          </reference>
          <reference field="10" count="1" selected="0">
            <x v="25"/>
          </reference>
        </references>
      </pivotArea>
    </format>
    <format dxfId="1261">
      <pivotArea dataOnly="0" labelOnly="1" outline="0" fieldPosition="0">
        <references count="5">
          <reference field="0" count="1">
            <x v="182"/>
          </reference>
          <reference field="2" count="1" selected="0">
            <x v="7"/>
          </reference>
          <reference field="3" count="1" selected="0">
            <x v="58"/>
          </reference>
          <reference field="6" count="1" selected="0">
            <x v="1"/>
          </reference>
          <reference field="10" count="1" selected="0">
            <x v="25"/>
          </reference>
        </references>
      </pivotArea>
    </format>
    <format dxfId="1260">
      <pivotArea dataOnly="0" labelOnly="1" outline="0" fieldPosition="0">
        <references count="5">
          <reference field="0" count="6">
            <x v="16"/>
            <x v="17"/>
            <x v="18"/>
            <x v="89"/>
            <x v="90"/>
            <x v="106"/>
          </reference>
          <reference field="2" count="1" selected="0">
            <x v="8"/>
          </reference>
          <reference field="3" count="1" selected="0">
            <x v="73"/>
          </reference>
          <reference field="6" count="1" selected="0">
            <x v="1"/>
          </reference>
          <reference field="10" count="1" selected="0">
            <x v="0"/>
          </reference>
        </references>
      </pivotArea>
    </format>
    <format dxfId="1259">
      <pivotArea dataOnly="0" labelOnly="1" outline="0" fieldPosition="0">
        <references count="5">
          <reference field="0" count="1">
            <x v="147"/>
          </reference>
          <reference field="2" count="1" selected="0">
            <x v="8"/>
          </reference>
          <reference field="3" count="1" selected="0">
            <x v="74"/>
          </reference>
          <reference field="6" count="1" selected="0">
            <x v="1"/>
          </reference>
          <reference field="10" count="1" selected="0">
            <x v="0"/>
          </reference>
        </references>
      </pivotArea>
    </format>
    <format dxfId="1258">
      <pivotArea dataOnly="0" labelOnly="1" outline="0" fieldPosition="0">
        <references count="5">
          <reference field="0" count="1">
            <x v="155"/>
          </reference>
          <reference field="2" count="1" selected="0">
            <x v="8"/>
          </reference>
          <reference field="3" count="1" selected="0">
            <x v="76"/>
          </reference>
          <reference field="6" count="1" selected="0">
            <x v="1"/>
          </reference>
          <reference field="10" count="1" selected="0">
            <x v="0"/>
          </reference>
        </references>
      </pivotArea>
    </format>
    <format dxfId="1257">
      <pivotArea dataOnly="0" labelOnly="1" outline="0" fieldPosition="0">
        <references count="5">
          <reference field="0" count="1">
            <x v="129"/>
          </reference>
          <reference field="2" count="1" selected="0">
            <x v="8"/>
          </reference>
          <reference field="3" count="1" selected="0">
            <x v="79"/>
          </reference>
          <reference field="6" count="1" selected="0">
            <x v="1"/>
          </reference>
          <reference field="10" count="1" selected="0">
            <x v="0"/>
          </reference>
        </references>
      </pivotArea>
    </format>
    <format dxfId="1256">
      <pivotArea dataOnly="0" labelOnly="1" outline="0" fieldPosition="0">
        <references count="5">
          <reference field="0" count="2">
            <x v="79"/>
            <x v="98"/>
          </reference>
          <reference field="2" count="1" selected="0">
            <x v="8"/>
          </reference>
          <reference field="3" count="1" selected="0">
            <x v="63"/>
          </reference>
          <reference field="6" count="1" selected="0">
            <x v="1"/>
          </reference>
          <reference field="10" count="1" selected="0">
            <x v="1"/>
          </reference>
        </references>
      </pivotArea>
    </format>
    <format dxfId="1255">
      <pivotArea dataOnly="0" labelOnly="1" outline="0" fieldPosition="0">
        <references count="5">
          <reference field="0" count="1">
            <x v="79"/>
          </reference>
          <reference field="2" count="1" selected="0">
            <x v="8"/>
          </reference>
          <reference field="3" count="1" selected="0">
            <x v="64"/>
          </reference>
          <reference field="6" count="1" selected="0">
            <x v="1"/>
          </reference>
          <reference field="10" count="1" selected="0">
            <x v="1"/>
          </reference>
        </references>
      </pivotArea>
    </format>
    <format dxfId="1254">
      <pivotArea dataOnly="0" labelOnly="1" outline="0" fieldPosition="0">
        <references count="5">
          <reference field="0" count="1">
            <x v="54"/>
          </reference>
          <reference field="2" count="1" selected="0">
            <x v="8"/>
          </reference>
          <reference field="3" count="1" selected="0">
            <x v="65"/>
          </reference>
          <reference field="6" count="1" selected="0">
            <x v="1"/>
          </reference>
          <reference field="10" count="1" selected="0">
            <x v="1"/>
          </reference>
        </references>
      </pivotArea>
    </format>
    <format dxfId="1253">
      <pivotArea dataOnly="0" labelOnly="1" outline="0" fieldPosition="0">
        <references count="5">
          <reference field="0" count="1">
            <x v="131"/>
          </reference>
          <reference field="2" count="1" selected="0">
            <x v="8"/>
          </reference>
          <reference field="3" count="1" selected="0">
            <x v="81"/>
          </reference>
          <reference field="6" count="1" selected="0">
            <x v="1"/>
          </reference>
          <reference field="10" count="1" selected="0">
            <x v="1"/>
          </reference>
        </references>
      </pivotArea>
    </format>
    <format dxfId="1252">
      <pivotArea dataOnly="0" labelOnly="1" outline="0" fieldPosition="0">
        <references count="5">
          <reference field="0" count="7">
            <x v="94"/>
            <x v="96"/>
            <x v="198"/>
            <x v="201"/>
            <x v="202"/>
            <x v="203"/>
            <x v="204"/>
          </reference>
          <reference field="2" count="1" selected="0">
            <x v="8"/>
          </reference>
          <reference field="3" count="1" selected="0">
            <x v="90"/>
          </reference>
          <reference field="6" count="1" selected="0">
            <x v="1"/>
          </reference>
          <reference field="10" count="1" selected="0">
            <x v="1"/>
          </reference>
        </references>
      </pivotArea>
    </format>
    <format dxfId="1251">
      <pivotArea dataOnly="0" labelOnly="1" outline="0" fieldPosition="0">
        <references count="5">
          <reference field="0" count="18">
            <x v="6"/>
            <x v="7"/>
            <x v="8"/>
            <x v="9"/>
            <x v="51"/>
            <x v="56"/>
            <x v="73"/>
            <x v="77"/>
            <x v="168"/>
            <x v="171"/>
            <x v="172"/>
            <x v="173"/>
            <x v="174"/>
            <x v="175"/>
            <x v="176"/>
            <x v="180"/>
            <x v="181"/>
            <x v="209"/>
          </reference>
          <reference field="2" count="1" selected="0">
            <x v="8"/>
          </reference>
          <reference field="3" count="1" selected="0">
            <x v="92"/>
          </reference>
          <reference field="6" count="1" selected="0">
            <x v="1"/>
          </reference>
          <reference field="10" count="1" selected="0">
            <x v="1"/>
          </reference>
        </references>
      </pivotArea>
    </format>
    <format dxfId="1250">
      <pivotArea dataOnly="0" labelOnly="1" outline="0" fieldPosition="0">
        <references count="5">
          <reference field="0" count="3">
            <x v="33"/>
            <x v="34"/>
            <x v="132"/>
          </reference>
          <reference field="2" count="1" selected="0">
            <x v="8"/>
          </reference>
          <reference field="3" count="1" selected="0">
            <x v="93"/>
          </reference>
          <reference field="6" count="1" selected="0">
            <x v="1"/>
          </reference>
          <reference field="10" count="1" selected="0">
            <x v="1"/>
          </reference>
        </references>
      </pivotArea>
    </format>
    <format dxfId="1249">
      <pivotArea dataOnly="0" labelOnly="1" outline="0" fieldPosition="0">
        <references count="5">
          <reference field="0" count="1">
            <x v="95"/>
          </reference>
          <reference field="2" count="1" selected="0">
            <x v="8"/>
          </reference>
          <reference field="3" count="1" selected="0">
            <x v="94"/>
          </reference>
          <reference field="6" count="1" selected="0">
            <x v="1"/>
          </reference>
          <reference field="10" count="1" selected="0">
            <x v="1"/>
          </reference>
        </references>
      </pivotArea>
    </format>
    <format dxfId="1248">
      <pivotArea dataOnly="0" labelOnly="1" outline="0" fieldPosition="0">
        <references count="5">
          <reference field="0" count="3">
            <x v="130"/>
            <x v="133"/>
            <x v="134"/>
          </reference>
          <reference field="2" count="1" selected="0">
            <x v="8"/>
          </reference>
          <reference field="3" count="1" selected="0">
            <x v="95"/>
          </reference>
          <reference field="6" count="1" selected="0">
            <x v="1"/>
          </reference>
          <reference field="10" count="1" selected="0">
            <x v="1"/>
          </reference>
        </references>
      </pivotArea>
    </format>
    <format dxfId="1247">
      <pivotArea dataOnly="0" labelOnly="1" outline="0" fieldPosition="0">
        <references count="5">
          <reference field="0" count="1">
            <x v="149"/>
          </reference>
          <reference field="2" count="1" selected="0">
            <x v="8"/>
          </reference>
          <reference field="3" count="1" selected="0">
            <x v="97"/>
          </reference>
          <reference field="6" count="1" selected="0">
            <x v="1"/>
          </reference>
          <reference field="10" count="1" selected="0">
            <x v="1"/>
          </reference>
        </references>
      </pivotArea>
    </format>
    <format dxfId="1246">
      <pivotArea dataOnly="0" labelOnly="1" outline="0" fieldPosition="0">
        <references count="5">
          <reference field="0" count="2">
            <x v="196"/>
            <x v="197"/>
          </reference>
          <reference field="2" count="1" selected="0">
            <x v="8"/>
          </reference>
          <reference field="3" count="1" selected="0">
            <x v="60"/>
          </reference>
          <reference field="6" count="1" selected="0">
            <x v="1"/>
          </reference>
          <reference field="10" count="1" selected="0">
            <x v="3"/>
          </reference>
        </references>
      </pivotArea>
    </format>
    <format dxfId="1245">
      <pivotArea dataOnly="0" labelOnly="1" outline="0" fieldPosition="0">
        <references count="5">
          <reference field="0" count="1">
            <x v="197"/>
          </reference>
          <reference field="2" count="1" selected="0">
            <x v="8"/>
          </reference>
          <reference field="3" count="1" selected="0">
            <x v="63"/>
          </reference>
          <reference field="6" count="1" selected="0">
            <x v="1"/>
          </reference>
          <reference field="10" count="1" selected="0">
            <x v="3"/>
          </reference>
        </references>
      </pivotArea>
    </format>
    <format dxfId="1244">
      <pivotArea dataOnly="0" labelOnly="1" outline="0" fieldPosition="0">
        <references count="5">
          <reference field="0" count="1">
            <x v="196"/>
          </reference>
          <reference field="2" count="1" selected="0">
            <x v="8"/>
          </reference>
          <reference field="3" count="1" selected="0">
            <x v="71"/>
          </reference>
          <reference field="6" count="1" selected="0">
            <x v="1"/>
          </reference>
          <reference field="10" count="1" selected="0">
            <x v="3"/>
          </reference>
        </references>
      </pivotArea>
    </format>
    <format dxfId="1243">
      <pivotArea dataOnly="0" labelOnly="1" outline="0" fieldPosition="0">
        <references count="5">
          <reference field="0" count="1">
            <x v="76"/>
          </reference>
          <reference field="2" count="1" selected="0">
            <x v="8"/>
          </reference>
          <reference field="3" count="1" selected="0">
            <x v="73"/>
          </reference>
          <reference field="6" count="1" selected="0">
            <x v="1"/>
          </reference>
          <reference field="10" count="1" selected="0">
            <x v="4"/>
          </reference>
        </references>
      </pivotArea>
    </format>
    <format dxfId="1242">
      <pivotArea dataOnly="0" labelOnly="1" outline="0" fieldPosition="0">
        <references count="5">
          <reference field="0" count="1">
            <x v="31"/>
          </reference>
          <reference field="2" count="1" selected="0">
            <x v="8"/>
          </reference>
          <reference field="3" count="1" selected="0">
            <x v="63"/>
          </reference>
          <reference field="6" count="1" selected="0">
            <x v="1"/>
          </reference>
          <reference field="10" count="1" selected="0">
            <x v="5"/>
          </reference>
        </references>
      </pivotArea>
    </format>
    <format dxfId="1241">
      <pivotArea dataOnly="0" labelOnly="1" outline="0" fieldPosition="0">
        <references count="5">
          <reference field="0" count="1">
            <x v="42"/>
          </reference>
          <reference field="2" count="1" selected="0">
            <x v="8"/>
          </reference>
          <reference field="3" count="1" selected="0">
            <x v="79"/>
          </reference>
          <reference field="6" count="1" selected="0">
            <x v="1"/>
          </reference>
          <reference field="10" count="1" selected="0">
            <x v="5"/>
          </reference>
        </references>
      </pivotArea>
    </format>
    <format dxfId="1240">
      <pivotArea dataOnly="0" labelOnly="1" outline="0" fieldPosition="0">
        <references count="5">
          <reference field="0" count="1">
            <x v="28"/>
          </reference>
          <reference field="2" count="1" selected="0">
            <x v="8"/>
          </reference>
          <reference field="3" count="1" selected="0">
            <x v="66"/>
          </reference>
          <reference field="6" count="1" selected="0">
            <x v="1"/>
          </reference>
          <reference field="10" count="1" selected="0">
            <x v="6"/>
          </reference>
        </references>
      </pivotArea>
    </format>
    <format dxfId="1239">
      <pivotArea dataOnly="0" labelOnly="1" outline="0" fieldPosition="0">
        <references count="5">
          <reference field="0" count="1">
            <x v="62"/>
          </reference>
          <reference field="2" count="1" selected="0">
            <x v="8"/>
          </reference>
          <reference field="3" count="1" selected="0">
            <x v="96"/>
          </reference>
          <reference field="6" count="1" selected="0">
            <x v="1"/>
          </reference>
          <reference field="10" count="1" selected="0">
            <x v="6"/>
          </reference>
        </references>
      </pivotArea>
    </format>
    <format dxfId="1238">
      <pivotArea dataOnly="0" labelOnly="1" outline="0" fieldPosition="0">
        <references count="5">
          <reference field="0" count="1">
            <x v="61"/>
          </reference>
          <reference field="2" count="1" selected="0">
            <x v="8"/>
          </reference>
          <reference field="3" count="1" selected="0">
            <x v="96"/>
          </reference>
          <reference field="6" count="1" selected="0">
            <x v="1"/>
          </reference>
          <reference field="10" count="1" selected="0">
            <x v="7"/>
          </reference>
        </references>
      </pivotArea>
    </format>
    <format dxfId="1237">
      <pivotArea dataOnly="0" labelOnly="1" outline="0" fieldPosition="0">
        <references count="5">
          <reference field="0" count="1">
            <x v="2"/>
          </reference>
          <reference field="2" count="1" selected="0">
            <x v="8"/>
          </reference>
          <reference field="3" count="1" selected="0">
            <x v="69"/>
          </reference>
          <reference field="6" count="1" selected="0">
            <x v="1"/>
          </reference>
          <reference field="10" count="1" selected="0">
            <x v="8"/>
          </reference>
        </references>
      </pivotArea>
    </format>
    <format dxfId="1236">
      <pivotArea dataOnly="0" labelOnly="1" outline="0" fieldPosition="0">
        <references count="5">
          <reference field="0" count="1">
            <x v="109"/>
          </reference>
          <reference field="2" count="1" selected="0">
            <x v="8"/>
          </reference>
          <reference field="3" count="1" selected="0">
            <x v="59"/>
          </reference>
          <reference field="6" count="1" selected="0">
            <x v="1"/>
          </reference>
          <reference field="10" count="1" selected="0">
            <x v="9"/>
          </reference>
        </references>
      </pivotArea>
    </format>
    <format dxfId="1235">
      <pivotArea dataOnly="0" labelOnly="1" outline="0" fieldPosition="0">
        <references count="5">
          <reference field="0" count="1">
            <x v="100"/>
          </reference>
          <reference field="2" count="1" selected="0">
            <x v="8"/>
          </reference>
          <reference field="3" count="1" selected="0">
            <x v="62"/>
          </reference>
          <reference field="6" count="1" selected="0">
            <x v="1"/>
          </reference>
          <reference field="10" count="1" selected="0">
            <x v="9"/>
          </reference>
        </references>
      </pivotArea>
    </format>
    <format dxfId="1234">
      <pivotArea dataOnly="0" labelOnly="1" outline="0" fieldPosition="0">
        <references count="5">
          <reference field="0" count="1">
            <x v="27"/>
          </reference>
          <reference field="2" count="1" selected="0">
            <x v="8"/>
          </reference>
          <reference field="3" count="1" selected="0">
            <x v="77"/>
          </reference>
          <reference field="6" count="1" selected="0">
            <x v="1"/>
          </reference>
          <reference field="10" count="1" selected="0">
            <x v="9"/>
          </reference>
        </references>
      </pivotArea>
    </format>
    <format dxfId="1233">
      <pivotArea dataOnly="0" labelOnly="1" outline="0" fieldPosition="0">
        <references count="5">
          <reference field="0" count="1">
            <x v="27"/>
          </reference>
          <reference field="2" count="1" selected="0">
            <x v="8"/>
          </reference>
          <reference field="3" count="1" selected="0">
            <x v="78"/>
          </reference>
          <reference field="6" count="1" selected="0">
            <x v="1"/>
          </reference>
          <reference field="10" count="1" selected="0">
            <x v="9"/>
          </reference>
        </references>
      </pivotArea>
    </format>
    <format dxfId="1232">
      <pivotArea dataOnly="0" labelOnly="1" outline="0" fieldPosition="0">
        <references count="5">
          <reference field="0" count="2">
            <x v="110"/>
            <x v="111"/>
          </reference>
          <reference field="2" count="1" selected="0">
            <x v="8"/>
          </reference>
          <reference field="3" count="1" selected="0">
            <x v="98"/>
          </reference>
          <reference field="6" count="1" selected="0">
            <x v="1"/>
          </reference>
          <reference field="10" count="1" selected="0">
            <x v="9"/>
          </reference>
        </references>
      </pivotArea>
    </format>
    <format dxfId="1231">
      <pivotArea dataOnly="0" labelOnly="1" outline="0" fieldPosition="0">
        <references count="5">
          <reference field="0" count="1">
            <x v="47"/>
          </reference>
          <reference field="2" count="1" selected="0">
            <x v="8"/>
          </reference>
          <reference field="3" count="1" selected="0">
            <x v="99"/>
          </reference>
          <reference field="6" count="1" selected="0">
            <x v="1"/>
          </reference>
          <reference field="10" count="1" selected="0">
            <x v="9"/>
          </reference>
        </references>
      </pivotArea>
    </format>
    <format dxfId="1230">
      <pivotArea dataOnly="0" labelOnly="1" outline="0" fieldPosition="0">
        <references count="5">
          <reference field="0" count="2">
            <x v="105"/>
            <x v="152"/>
          </reference>
          <reference field="2" count="1" selected="0">
            <x v="8"/>
          </reference>
          <reference field="3" count="1" selected="0">
            <x v="100"/>
          </reference>
          <reference field="6" count="1" selected="0">
            <x v="1"/>
          </reference>
          <reference field="10" count="1" selected="0">
            <x v="9"/>
          </reference>
        </references>
      </pivotArea>
    </format>
    <format dxfId="1229">
      <pivotArea dataOnly="0" labelOnly="1" outline="0" fieldPosition="0">
        <references count="5">
          <reference field="0" count="1">
            <x v="127"/>
          </reference>
          <reference field="2" count="1" selected="0">
            <x v="8"/>
          </reference>
          <reference field="3" count="1" selected="0">
            <x v="72"/>
          </reference>
          <reference field="6" count="1" selected="0">
            <x v="1"/>
          </reference>
          <reference field="10" count="1" selected="0">
            <x v="10"/>
          </reference>
        </references>
      </pivotArea>
    </format>
    <format dxfId="1228">
      <pivotArea dataOnly="0" labelOnly="1" outline="0" fieldPosition="0">
        <references count="5">
          <reference field="0" count="1">
            <x v="22"/>
          </reference>
          <reference field="2" count="1" selected="0">
            <x v="8"/>
          </reference>
          <reference field="3" count="1" selected="0">
            <x v="82"/>
          </reference>
          <reference field="6" count="1" selected="0">
            <x v="1"/>
          </reference>
          <reference field="10" count="1" selected="0">
            <x v="10"/>
          </reference>
        </references>
      </pivotArea>
    </format>
    <format dxfId="1227">
      <pivotArea dataOnly="0" labelOnly="1" outline="0" fieldPosition="0">
        <references count="5">
          <reference field="0" count="1">
            <x v="22"/>
          </reference>
          <reference field="2" count="1" selected="0">
            <x v="8"/>
          </reference>
          <reference field="3" count="1" selected="0">
            <x v="83"/>
          </reference>
          <reference field="6" count="1" selected="0">
            <x v="1"/>
          </reference>
          <reference field="10" count="1" selected="0">
            <x v="10"/>
          </reference>
        </references>
      </pivotArea>
    </format>
    <format dxfId="1226">
      <pivotArea dataOnly="0" labelOnly="1" outline="0" fieldPosition="0">
        <references count="5">
          <reference field="0" count="1">
            <x v="128"/>
          </reference>
          <reference field="2" count="1" selected="0">
            <x v="8"/>
          </reference>
          <reference field="3" count="1" selected="0">
            <x v="84"/>
          </reference>
          <reference field="6" count="1" selected="0">
            <x v="1"/>
          </reference>
          <reference field="10" count="1" selected="0">
            <x v="10"/>
          </reference>
        </references>
      </pivotArea>
    </format>
    <format dxfId="1225">
      <pivotArea dataOnly="0" labelOnly="1" outline="0" fieldPosition="0">
        <references count="5">
          <reference field="0" count="1">
            <x v="142"/>
          </reference>
          <reference field="2" count="1" selected="0">
            <x v="8"/>
          </reference>
          <reference field="3" count="1" selected="0">
            <x v="96"/>
          </reference>
          <reference field="6" count="1" selected="0">
            <x v="1"/>
          </reference>
          <reference field="10" count="1" selected="0">
            <x v="10"/>
          </reference>
        </references>
      </pivotArea>
    </format>
    <format dxfId="1224">
      <pivotArea dataOnly="0" labelOnly="1" outline="0" fieldPosition="0">
        <references count="5">
          <reference field="0" count="1">
            <x v="64"/>
          </reference>
          <reference field="2" count="1" selected="0">
            <x v="8"/>
          </reference>
          <reference field="3" count="1" selected="0">
            <x v="96"/>
          </reference>
          <reference field="6" count="1" selected="0">
            <x v="1"/>
          </reference>
          <reference field="10" count="1" selected="0">
            <x v="11"/>
          </reference>
        </references>
      </pivotArea>
    </format>
    <format dxfId="1223">
      <pivotArea dataOnly="0" labelOnly="1" outline="0" fieldPosition="0">
        <references count="5">
          <reference field="0" count="1">
            <x v="0"/>
          </reference>
          <reference field="2" count="1" selected="0">
            <x v="8"/>
          </reference>
          <reference field="3" count="1" selected="0">
            <x v="66"/>
          </reference>
          <reference field="6" count="1" selected="0">
            <x v="1"/>
          </reference>
          <reference field="10" count="1" selected="0">
            <x v="12"/>
          </reference>
        </references>
      </pivotArea>
    </format>
    <format dxfId="1222">
      <pivotArea dataOnly="0" labelOnly="1" outline="0" fieldPosition="0">
        <references count="5">
          <reference field="0" count="1">
            <x v="91"/>
          </reference>
          <reference field="2" count="1" selected="0">
            <x v="8"/>
          </reference>
          <reference field="3" count="1" selected="0">
            <x v="67"/>
          </reference>
          <reference field="6" count="1" selected="0">
            <x v="1"/>
          </reference>
          <reference field="10" count="1" selected="0">
            <x v="12"/>
          </reference>
        </references>
      </pivotArea>
    </format>
    <format dxfId="1221">
      <pivotArea dataOnly="0" labelOnly="1" outline="0" fieldPosition="0">
        <references count="5">
          <reference field="0" count="1">
            <x v="4"/>
          </reference>
          <reference field="2" count="1" selected="0">
            <x v="8"/>
          </reference>
          <reference field="3" count="1" selected="0">
            <x v="70"/>
          </reference>
          <reference field="6" count="1" selected="0">
            <x v="1"/>
          </reference>
          <reference field="10" count="1" selected="0">
            <x v="12"/>
          </reference>
        </references>
      </pivotArea>
    </format>
    <format dxfId="1220">
      <pivotArea dataOnly="0" labelOnly="1" outline="0" fieldPosition="0">
        <references count="5">
          <reference field="0" count="1">
            <x v="4"/>
          </reference>
          <reference field="2" count="1" selected="0">
            <x v="8"/>
          </reference>
          <reference field="3" count="1" selected="0">
            <x v="80"/>
          </reference>
          <reference field="6" count="1" selected="0">
            <x v="1"/>
          </reference>
          <reference field="10" count="1" selected="0">
            <x v="12"/>
          </reference>
        </references>
      </pivotArea>
    </format>
    <format dxfId="1219">
      <pivotArea dataOnly="0" labelOnly="1" outline="0" fieldPosition="0">
        <references count="5">
          <reference field="0" count="1">
            <x v="4"/>
          </reference>
          <reference field="2" count="1" selected="0">
            <x v="8"/>
          </reference>
          <reference field="3" count="1" selected="0">
            <x v="82"/>
          </reference>
          <reference field="6" count="1" selected="0">
            <x v="1"/>
          </reference>
          <reference field="10" count="1" selected="0">
            <x v="12"/>
          </reference>
        </references>
      </pivotArea>
    </format>
    <format dxfId="1218">
      <pivotArea dataOnly="0" labelOnly="1" outline="0" fieldPosition="0">
        <references count="5">
          <reference field="0" count="1">
            <x v="184"/>
          </reference>
          <reference field="2" count="1" selected="0">
            <x v="8"/>
          </reference>
          <reference field="3" count="1" selected="0">
            <x v="85"/>
          </reference>
          <reference field="6" count="1" selected="0">
            <x v="1"/>
          </reference>
          <reference field="10" count="1" selected="0">
            <x v="12"/>
          </reference>
        </references>
      </pivotArea>
    </format>
    <format dxfId="1217">
      <pivotArea dataOnly="0" labelOnly="1" outline="0" fieldPosition="0">
        <references count="5">
          <reference field="0" count="1">
            <x v="22"/>
          </reference>
          <reference field="2" count="1" selected="0">
            <x v="8"/>
          </reference>
          <reference field="3" count="1" selected="0">
            <x v="92"/>
          </reference>
          <reference field="6" count="1" selected="0">
            <x v="1"/>
          </reference>
          <reference field="10" count="1" selected="0">
            <x v="12"/>
          </reference>
        </references>
      </pivotArea>
    </format>
    <format dxfId="1216">
      <pivotArea dataOnly="0" labelOnly="1" outline="0" fieldPosition="0">
        <references count="5">
          <reference field="0" count="3">
            <x v="22"/>
            <x v="65"/>
            <x v="70"/>
          </reference>
          <reference field="2" count="1" selected="0">
            <x v="8"/>
          </reference>
          <reference field="3" count="1" selected="0">
            <x v="96"/>
          </reference>
          <reference field="6" count="1" selected="0">
            <x v="1"/>
          </reference>
          <reference field="10" count="1" selected="0">
            <x v="12"/>
          </reference>
        </references>
      </pivotArea>
    </format>
    <format dxfId="1215">
      <pivotArea dataOnly="0" labelOnly="1" outline="0" fieldPosition="0">
        <references count="5">
          <reference field="0" count="1">
            <x v="30"/>
          </reference>
          <reference field="2" count="1" selected="0">
            <x v="8"/>
          </reference>
          <reference field="3" count="1" selected="0">
            <x v="68"/>
          </reference>
          <reference field="6" count="1" selected="0">
            <x v="1"/>
          </reference>
          <reference field="10" count="1" selected="0">
            <x v="13"/>
          </reference>
        </references>
      </pivotArea>
    </format>
    <format dxfId="1214">
      <pivotArea dataOnly="0" labelOnly="1" outline="0" fieldPosition="0">
        <references count="5">
          <reference field="0" count="1">
            <x v="123"/>
          </reference>
          <reference field="2" count="1" selected="0">
            <x v="8"/>
          </reference>
          <reference field="3" count="1" selected="0">
            <x v="80"/>
          </reference>
          <reference field="6" count="1" selected="0">
            <x v="1"/>
          </reference>
          <reference field="10" count="1" selected="0">
            <x v="13"/>
          </reference>
        </references>
      </pivotArea>
    </format>
    <format dxfId="1213">
      <pivotArea dataOnly="0" labelOnly="1" outline="0" fieldPosition="0">
        <references count="5">
          <reference field="0" count="1">
            <x v="169"/>
          </reference>
          <reference field="2" count="1" selected="0">
            <x v="8"/>
          </reference>
          <reference field="3" count="1" selected="0">
            <x v="82"/>
          </reference>
          <reference field="6" count="1" selected="0">
            <x v="1"/>
          </reference>
          <reference field="10" count="1" selected="0">
            <x v="13"/>
          </reference>
        </references>
      </pivotArea>
    </format>
    <format dxfId="1212">
      <pivotArea dataOnly="0" labelOnly="1" outline="0" fieldPosition="0">
        <references count="5">
          <reference field="0" count="1">
            <x v="202"/>
          </reference>
          <reference field="2" count="1" selected="0">
            <x v="8"/>
          </reference>
          <reference field="3" count="1" selected="0">
            <x v="91"/>
          </reference>
          <reference field="6" count="1" selected="0">
            <x v="1"/>
          </reference>
          <reference field="10" count="1" selected="0">
            <x v="13"/>
          </reference>
        </references>
      </pivotArea>
    </format>
    <format dxfId="1211">
      <pivotArea dataOnly="0" labelOnly="1" outline="0" fieldPosition="0">
        <references count="5">
          <reference field="0" count="1">
            <x v="185"/>
          </reference>
          <reference field="2" count="1" selected="0">
            <x v="8"/>
          </reference>
          <reference field="3" count="1" selected="0">
            <x v="85"/>
          </reference>
          <reference field="6" count="1" selected="0">
            <x v="1"/>
          </reference>
          <reference field="10" count="1" selected="0">
            <x v="14"/>
          </reference>
        </references>
      </pivotArea>
    </format>
    <format dxfId="1210">
      <pivotArea dataOnly="0" labelOnly="1" outline="0" fieldPosition="0">
        <references count="5">
          <reference field="0" count="1">
            <x v="125"/>
          </reference>
          <reference field="2" count="1" selected="0">
            <x v="8"/>
          </reference>
          <reference field="3" count="1" selected="0">
            <x v="91"/>
          </reference>
          <reference field="6" count="1" selected="0">
            <x v="1"/>
          </reference>
          <reference field="10" count="1" selected="0">
            <x v="14"/>
          </reference>
        </references>
      </pivotArea>
    </format>
    <format dxfId="1209">
      <pivotArea dataOnly="0" labelOnly="1" outline="0" fieldPosition="0">
        <references count="5">
          <reference field="0" count="2">
            <x v="10"/>
            <x v="183"/>
          </reference>
          <reference field="2" count="1" selected="0">
            <x v="8"/>
          </reference>
          <reference field="3" count="1" selected="0">
            <x v="96"/>
          </reference>
          <reference field="6" count="1" selected="0">
            <x v="1"/>
          </reference>
          <reference field="10" count="1" selected="0">
            <x v="14"/>
          </reference>
        </references>
      </pivotArea>
    </format>
    <format dxfId="1208">
      <pivotArea dataOnly="0" labelOnly="1" outline="0" fieldPosition="0">
        <references count="5">
          <reference field="0" count="2">
            <x v="23"/>
            <x v="167"/>
          </reference>
          <reference field="2" count="1" selected="0">
            <x v="8"/>
          </reference>
          <reference field="3" count="1" selected="0">
            <x v="91"/>
          </reference>
          <reference field="6" count="1" selected="0">
            <x v="1"/>
          </reference>
          <reference field="10" count="1" selected="0">
            <x v="15"/>
          </reference>
        </references>
      </pivotArea>
    </format>
    <format dxfId="1207">
      <pivotArea dataOnly="0" labelOnly="1" outline="0" fieldPosition="0">
        <references count="5">
          <reference field="0" count="1">
            <x v="81"/>
          </reference>
          <reference field="2" count="1" selected="0">
            <x v="8"/>
          </reference>
          <reference field="3" count="1" selected="0">
            <x v="62"/>
          </reference>
          <reference field="6" count="1" selected="0">
            <x v="1"/>
          </reference>
          <reference field="10" count="1" selected="0">
            <x v="17"/>
          </reference>
        </references>
      </pivotArea>
    </format>
    <format dxfId="1206">
      <pivotArea dataOnly="0" labelOnly="1" outline="0" fieldPosition="0">
        <references count="5">
          <reference field="0" count="3">
            <x v="80"/>
            <x v="88"/>
            <x v="170"/>
          </reference>
          <reference field="2" count="1" selected="0">
            <x v="8"/>
          </reference>
          <reference field="3" count="1" selected="0">
            <x v="68"/>
          </reference>
          <reference field="6" count="1" selected="0">
            <x v="1"/>
          </reference>
          <reference field="10" count="1" selected="0">
            <x v="17"/>
          </reference>
        </references>
      </pivotArea>
    </format>
    <format dxfId="1205">
      <pivotArea dataOnly="0" labelOnly="1" outline="0" fieldPosition="0">
        <references count="5">
          <reference field="0" count="1">
            <x v="170"/>
          </reference>
          <reference field="2" count="1" selected="0">
            <x v="8"/>
          </reference>
          <reference field="3" count="1" selected="0">
            <x v="87"/>
          </reference>
          <reference field="6" count="1" selected="0">
            <x v="1"/>
          </reference>
          <reference field="10" count="1" selected="0">
            <x v="17"/>
          </reference>
        </references>
      </pivotArea>
    </format>
    <format dxfId="1204">
      <pivotArea dataOnly="0" labelOnly="1" outline="0" fieldPosition="0">
        <references count="5">
          <reference field="0" count="3">
            <x v="25"/>
            <x v="75"/>
            <x v="141"/>
          </reference>
          <reference field="2" count="1" selected="0">
            <x v="8"/>
          </reference>
          <reference field="3" count="1" selected="0">
            <x v="91"/>
          </reference>
          <reference field="6" count="1" selected="0">
            <x v="1"/>
          </reference>
          <reference field="10" count="1" selected="0">
            <x v="17"/>
          </reference>
        </references>
      </pivotArea>
    </format>
    <format dxfId="1203">
      <pivotArea dataOnly="0" labelOnly="1" outline="0" fieldPosition="0">
        <references count="5">
          <reference field="0" count="1">
            <x v="22"/>
          </reference>
          <reference field="2" count="1" selected="0">
            <x v="8"/>
          </reference>
          <reference field="3" count="1" selected="0">
            <x v="61"/>
          </reference>
          <reference field="6" count="1" selected="0">
            <x v="1"/>
          </reference>
          <reference field="10" count="1" selected="0">
            <x v="18"/>
          </reference>
        </references>
      </pivotArea>
    </format>
    <format dxfId="1202">
      <pivotArea dataOnly="0" labelOnly="1" outline="0" fieldPosition="0">
        <references count="5">
          <reference field="0" count="1">
            <x v="11"/>
          </reference>
          <reference field="2" count="1" selected="0">
            <x v="8"/>
          </reference>
          <reference field="3" count="1" selected="0">
            <x v="83"/>
          </reference>
          <reference field="6" count="1" selected="0">
            <x v="1"/>
          </reference>
          <reference field="10" count="1" selected="0">
            <x v="18"/>
          </reference>
        </references>
      </pivotArea>
    </format>
    <format dxfId="1201">
      <pivotArea dataOnly="0" labelOnly="1" outline="0" fieldPosition="0">
        <references count="5">
          <reference field="0" count="4">
            <x v="11"/>
            <x v="23"/>
            <x v="167"/>
            <x v="188"/>
          </reference>
          <reference field="2" count="1" selected="0">
            <x v="8"/>
          </reference>
          <reference field="3" count="1" selected="0">
            <x v="91"/>
          </reference>
          <reference field="6" count="1" selected="0">
            <x v="1"/>
          </reference>
          <reference field="10" count="1" selected="0">
            <x v="18"/>
          </reference>
        </references>
      </pivotArea>
    </format>
    <format dxfId="1200">
      <pivotArea dataOnly="0" labelOnly="1" outline="0" fieldPosition="0">
        <references count="5">
          <reference field="0" count="1">
            <x v="188"/>
          </reference>
          <reference field="2" count="1" selected="0">
            <x v="8"/>
          </reference>
          <reference field="3" count="1" selected="0">
            <x v="96"/>
          </reference>
          <reference field="6" count="1" selected="0">
            <x v="1"/>
          </reference>
          <reference field="10" count="1" selected="0">
            <x v="18"/>
          </reference>
        </references>
      </pivotArea>
    </format>
    <format dxfId="1199">
      <pivotArea dataOnly="0" labelOnly="1" outline="0" fieldPosition="0">
        <references count="5">
          <reference field="0" count="1">
            <x v="22"/>
          </reference>
          <reference field="2" count="1" selected="0">
            <x v="8"/>
          </reference>
          <reference field="3" count="1" selected="0">
            <x v="101"/>
          </reference>
          <reference field="6" count="1" selected="0">
            <x v="1"/>
          </reference>
          <reference field="10" count="1" selected="0">
            <x v="18"/>
          </reference>
        </references>
      </pivotArea>
    </format>
    <format dxfId="1198">
      <pivotArea dataOnly="0" labelOnly="1" outline="0" fieldPosition="0">
        <references count="5">
          <reference field="0" count="1">
            <x v="78"/>
          </reference>
          <reference field="2" count="1" selected="0">
            <x v="8"/>
          </reference>
          <reference field="3" count="1" selected="0">
            <x v="62"/>
          </reference>
          <reference field="6" count="1" selected="0">
            <x v="1"/>
          </reference>
          <reference field="10" count="1" selected="0">
            <x v="19"/>
          </reference>
        </references>
      </pivotArea>
    </format>
    <format dxfId="1197">
      <pivotArea dataOnly="0" labelOnly="1" outline="0" fieldPosition="0">
        <references count="5">
          <reference field="0" count="1">
            <x v="21"/>
          </reference>
          <reference field="2" count="1" selected="0">
            <x v="8"/>
          </reference>
          <reference field="3" count="1" selected="0">
            <x v="63"/>
          </reference>
          <reference field="6" count="1" selected="0">
            <x v="1"/>
          </reference>
          <reference field="10" count="1" selected="0">
            <x v="19"/>
          </reference>
        </references>
      </pivotArea>
    </format>
    <format dxfId="1196">
      <pivotArea dataOnly="0" labelOnly="1" outline="0" fieldPosition="0">
        <references count="5">
          <reference field="0" count="1">
            <x v="21"/>
          </reference>
          <reference field="2" count="1" selected="0">
            <x v="8"/>
          </reference>
          <reference field="3" count="1" selected="0">
            <x v="79"/>
          </reference>
          <reference field="6" count="1" selected="0">
            <x v="1"/>
          </reference>
          <reference field="10" count="1" selected="0">
            <x v="19"/>
          </reference>
        </references>
      </pivotArea>
    </format>
    <format dxfId="1195">
      <pivotArea dataOnly="0" labelOnly="1" outline="0" fieldPosition="0">
        <references count="5">
          <reference field="0" count="1">
            <x v="19"/>
          </reference>
          <reference field="2" count="1" selected="0">
            <x v="8"/>
          </reference>
          <reference field="3" count="1" selected="0">
            <x v="82"/>
          </reference>
          <reference field="6" count="1" selected="0">
            <x v="1"/>
          </reference>
          <reference field="10" count="1" selected="0">
            <x v="19"/>
          </reference>
        </references>
      </pivotArea>
    </format>
    <format dxfId="1194">
      <pivotArea dataOnly="0" labelOnly="1" outline="0" fieldPosition="0">
        <references count="5">
          <reference field="0" count="2">
            <x v="21"/>
            <x v="92"/>
          </reference>
          <reference field="2" count="1" selected="0">
            <x v="8"/>
          </reference>
          <reference field="3" count="1" selected="0">
            <x v="84"/>
          </reference>
          <reference field="6" count="1" selected="0">
            <x v="1"/>
          </reference>
          <reference field="10" count="1" selected="0">
            <x v="19"/>
          </reference>
        </references>
      </pivotArea>
    </format>
    <format dxfId="1193">
      <pivotArea dataOnly="0" labelOnly="1" outline="0" fieldPosition="0">
        <references count="5">
          <reference field="0" count="1">
            <x v="21"/>
          </reference>
          <reference field="2" count="1" selected="0">
            <x v="8"/>
          </reference>
          <reference field="3" count="1" selected="0">
            <x v="86"/>
          </reference>
          <reference field="6" count="1" selected="0">
            <x v="1"/>
          </reference>
          <reference field="10" count="1" selected="0">
            <x v="19"/>
          </reference>
        </references>
      </pivotArea>
    </format>
    <format dxfId="1192">
      <pivotArea dataOnly="0" labelOnly="1" outline="0" fieldPosition="0">
        <references count="5">
          <reference field="0" count="1">
            <x v="20"/>
          </reference>
          <reference field="2" count="1" selected="0">
            <x v="8"/>
          </reference>
          <reference field="3" count="1" selected="0">
            <x v="88"/>
          </reference>
          <reference field="6" count="1" selected="0">
            <x v="1"/>
          </reference>
          <reference field="10" count="1" selected="0">
            <x v="19"/>
          </reference>
        </references>
      </pivotArea>
    </format>
    <format dxfId="1191">
      <pivotArea dataOnly="0" labelOnly="1" outline="0" fieldPosition="0">
        <references count="5">
          <reference field="0" count="2">
            <x v="25"/>
            <x v="167"/>
          </reference>
          <reference field="2" count="1" selected="0">
            <x v="8"/>
          </reference>
          <reference field="3" count="1" selected="0">
            <x v="91"/>
          </reference>
          <reference field="6" count="1" selected="0">
            <x v="1"/>
          </reference>
          <reference field="10" count="1" selected="0">
            <x v="19"/>
          </reference>
        </references>
      </pivotArea>
    </format>
    <format dxfId="1190">
      <pivotArea dataOnly="0" labelOnly="1" outline="0" fieldPosition="0">
        <references count="5">
          <reference field="0" count="1">
            <x v="52"/>
          </reference>
          <reference field="2" count="1" selected="0">
            <x v="8"/>
          </reference>
          <reference field="3" count="1" selected="0">
            <x v="96"/>
          </reference>
          <reference field="6" count="1" selected="0">
            <x v="1"/>
          </reference>
          <reference field="10" count="1" selected="0">
            <x v="19"/>
          </reference>
        </references>
      </pivotArea>
    </format>
    <format dxfId="1189">
      <pivotArea dataOnly="0" labelOnly="1" outline="0" fieldPosition="0">
        <references count="5">
          <reference field="0" count="2">
            <x v="74"/>
            <x v="149"/>
          </reference>
          <reference field="2" count="1" selected="0">
            <x v="8"/>
          </reference>
          <reference field="3" count="1" selected="0">
            <x v="75"/>
          </reference>
          <reference field="6" count="1" selected="0">
            <x v="1"/>
          </reference>
          <reference field="10" count="1" selected="0">
            <x v="20"/>
          </reference>
        </references>
      </pivotArea>
    </format>
    <format dxfId="1188">
      <pivotArea dataOnly="0" labelOnly="1" outline="0" fieldPosition="0">
        <references count="5">
          <reference field="0" count="1">
            <x v="102"/>
          </reference>
          <reference field="2" count="1" selected="0">
            <x v="8"/>
          </reference>
          <reference field="3" count="1" selected="0">
            <x v="84"/>
          </reference>
          <reference field="6" count="1" selected="0">
            <x v="1"/>
          </reference>
          <reference field="10" count="1" selected="0">
            <x v="20"/>
          </reference>
        </references>
      </pivotArea>
    </format>
    <format dxfId="1187">
      <pivotArea dataOnly="0" labelOnly="1" outline="0" fieldPosition="0">
        <references count="5">
          <reference field="0" count="1">
            <x v="139"/>
          </reference>
          <reference field="2" count="1" selected="0">
            <x v="8"/>
          </reference>
          <reference field="3" count="1" selected="0">
            <x v="89"/>
          </reference>
          <reference field="6" count="1" selected="0">
            <x v="1"/>
          </reference>
          <reference field="10" count="1" selected="0">
            <x v="21"/>
          </reference>
        </references>
      </pivotArea>
    </format>
    <format dxfId="1186">
      <pivotArea dataOnly="0" labelOnly="1" outline="0" fieldPosition="0">
        <references count="5">
          <reference field="0" count="3">
            <x v="63"/>
            <x v="174"/>
            <x v="208"/>
          </reference>
          <reference field="2" count="1" selected="0">
            <x v="8"/>
          </reference>
          <reference field="3" count="1" selected="0">
            <x v="96"/>
          </reference>
          <reference field="6" count="1" selected="0">
            <x v="1"/>
          </reference>
          <reference field="10" count="1" selected="0">
            <x v="21"/>
          </reference>
        </references>
      </pivotArea>
    </format>
    <format dxfId="1185">
      <pivotArea dataOnly="0" labelOnly="1" outline="0" fieldPosition="0">
        <references count="5">
          <reference field="0" count="1">
            <x v="116"/>
          </reference>
          <reference field="2" count="1" selected="0">
            <x v="8"/>
          </reference>
          <reference field="3" count="1" selected="0">
            <x v="91"/>
          </reference>
          <reference field="6" count="1" selected="0">
            <x v="1"/>
          </reference>
          <reference field="10" count="1" selected="0">
            <x v="23"/>
          </reference>
        </references>
      </pivotArea>
    </format>
    <format dxfId="1184">
      <pivotArea dataOnly="0" labelOnly="1" outline="0" fieldPosition="0">
        <references count="5">
          <reference field="0" count="1">
            <x v="71"/>
          </reference>
          <reference field="2" count="1" selected="0">
            <x v="8"/>
          </reference>
          <reference field="3" count="1" selected="0">
            <x v="96"/>
          </reference>
          <reference field="6" count="1" selected="0">
            <x v="1"/>
          </reference>
          <reference field="10" count="1" selected="0">
            <x v="23"/>
          </reference>
        </references>
      </pivotArea>
    </format>
    <format dxfId="1183">
      <pivotArea dataOnly="0" labelOnly="1" outline="0" fieldPosition="0">
        <references count="5">
          <reference field="0" count="1">
            <x v="58"/>
          </reference>
          <reference field="2" count="1" selected="0">
            <x v="8"/>
          </reference>
          <reference field="3" count="1" selected="0">
            <x v="67"/>
          </reference>
          <reference field="6" count="1" selected="0">
            <x v="1"/>
          </reference>
          <reference field="10" count="1" selected="0">
            <x v="24"/>
          </reference>
        </references>
      </pivotArea>
    </format>
    <format dxfId="1182">
      <pivotArea dataOnly="0" labelOnly="1" outline="0" fieldPosition="0">
        <references count="5">
          <reference field="0" count="1">
            <x v="186"/>
          </reference>
          <reference field="2" count="1" selected="0">
            <x v="8"/>
          </reference>
          <reference field="3" count="1" selected="0">
            <x v="85"/>
          </reference>
          <reference field="6" count="1" selected="0">
            <x v="1"/>
          </reference>
          <reference field="10" count="1" selected="0">
            <x v="24"/>
          </reference>
        </references>
      </pivotArea>
    </format>
    <format dxfId="1181">
      <pivotArea dataOnly="0" labelOnly="1" outline="0" fieldPosition="0">
        <references count="5">
          <reference field="0" count="2">
            <x v="178"/>
            <x v="179"/>
          </reference>
          <reference field="2" count="1" selected="0">
            <x v="8"/>
          </reference>
          <reference field="3" count="1" selected="0">
            <x v="96"/>
          </reference>
          <reference field="6" count="1" selected="0">
            <x v="1"/>
          </reference>
          <reference field="10" count="1" selected="0">
            <x v="24"/>
          </reference>
        </references>
      </pivotArea>
    </format>
    <format dxfId="1180">
      <pivotArea dataOnly="0" labelOnly="1" outline="0" fieldPosition="0">
        <references count="5">
          <reference field="0" count="1">
            <x v="104"/>
          </reference>
          <reference field="2" count="1" selected="0">
            <x v="8"/>
          </reference>
          <reference field="3" count="1" selected="0">
            <x v="92"/>
          </reference>
          <reference field="6" count="1" selected="0">
            <x v="1"/>
          </reference>
          <reference field="10" count="1" selected="0">
            <x v="25"/>
          </reference>
        </references>
      </pivotArea>
    </format>
    <format dxfId="1179">
      <pivotArea dataOnly="0" labelOnly="1" outline="0" fieldPosition="0">
        <references count="5">
          <reference field="0" count="2">
            <x v="72"/>
            <x v="115"/>
          </reference>
          <reference field="2" count="1" selected="0">
            <x v="8"/>
          </reference>
          <reference field="3" count="1" selected="0">
            <x v="70"/>
          </reference>
          <reference field="6" count="1" selected="0">
            <x v="1"/>
          </reference>
          <reference field="10" count="1" selected="0">
            <x v="26"/>
          </reference>
        </references>
      </pivotArea>
    </format>
    <format dxfId="1178">
      <pivotArea dataOnly="0" labelOnly="1" outline="0" fieldPosition="0">
        <references count="5">
          <reference field="0" count="1">
            <x v="59"/>
          </reference>
          <reference field="2" count="1" selected="0">
            <x v="8"/>
          </reference>
          <reference field="3" count="1" selected="0">
            <x v="96"/>
          </reference>
          <reference field="6" count="1" selected="0">
            <x v="1"/>
          </reference>
          <reference field="10" count="1" selected="0">
            <x v="26"/>
          </reference>
        </references>
      </pivotArea>
    </format>
    <format dxfId="1177">
      <pivotArea dataOnly="0" labelOnly="1" outline="0" fieldPosition="0">
        <references count="5">
          <reference field="0" count="3">
            <x v="1"/>
            <x v="3"/>
            <x v="114"/>
          </reference>
          <reference field="2" count="1" selected="0">
            <x v="9"/>
          </reference>
          <reference field="3" count="1" selected="0">
            <x v="102"/>
          </reference>
          <reference field="6" count="1" selected="0">
            <x v="1"/>
          </reference>
          <reference field="10" count="1" selected="0">
            <x v="22"/>
          </reference>
        </references>
      </pivotArea>
    </format>
    <format dxfId="1176">
      <pivotArea dataOnly="0" labelOnly="1" outline="0" fieldPosition="0">
        <references count="5">
          <reference field="0" count="2">
            <x v="193"/>
            <x v="194"/>
          </reference>
          <reference field="2" count="1" selected="0">
            <x v="3"/>
          </reference>
          <reference field="3" count="1" selected="0">
            <x v="21"/>
          </reference>
          <reference field="6" count="1" selected="0">
            <x v="2"/>
          </reference>
          <reference field="10" count="1" selected="0">
            <x v="0"/>
          </reference>
        </references>
      </pivotArea>
    </format>
    <format dxfId="1175">
      <pivotArea dataOnly="0" labelOnly="1" outline="0" fieldPosition="0">
        <references count="5">
          <reference field="0" count="1">
            <x v="191"/>
          </reference>
          <reference field="2" count="1" selected="0">
            <x v="3"/>
          </reference>
          <reference field="3" count="1" selected="0">
            <x v="21"/>
          </reference>
          <reference field="6" count="1" selected="0">
            <x v="2"/>
          </reference>
          <reference field="10" count="1" selected="0">
            <x v="2"/>
          </reference>
        </references>
      </pivotArea>
    </format>
    <format dxfId="1174">
      <pivotArea dataOnly="0" labelOnly="1" outline="0" fieldPosition="0">
        <references count="5">
          <reference field="0" count="1">
            <x v="192"/>
          </reference>
          <reference field="2" count="1" selected="0">
            <x v="3"/>
          </reference>
          <reference field="3" count="1" selected="0">
            <x v="22"/>
          </reference>
          <reference field="6" count="1" selected="0">
            <x v="2"/>
          </reference>
          <reference field="10" count="1" selected="0">
            <x v="2"/>
          </reference>
        </references>
      </pivotArea>
    </format>
    <format dxfId="1173">
      <pivotArea dataOnly="0" labelOnly="1" outline="0" fieldPosition="0">
        <references count="5">
          <reference field="0" count="1">
            <x v="192"/>
          </reference>
          <reference field="2" count="1" selected="0">
            <x v="3"/>
          </reference>
          <reference field="3" count="1" selected="0">
            <x v="23"/>
          </reference>
          <reference field="6" count="1" selected="0">
            <x v="2"/>
          </reference>
          <reference field="10" count="1" selected="0">
            <x v="2"/>
          </reference>
        </references>
      </pivotArea>
    </format>
    <format dxfId="1172">
      <pivotArea dataOnly="0" labelOnly="1" outline="0" fieldPosition="0">
        <references count="5">
          <reference field="0" count="2">
            <x v="53"/>
            <x v="117"/>
          </reference>
          <reference field="2" count="1" selected="0">
            <x v="3"/>
          </reference>
          <reference field="3" count="1" selected="0">
            <x v="21"/>
          </reference>
          <reference field="6" count="1" selected="0">
            <x v="2"/>
          </reference>
          <reference field="10" count="1" selected="0">
            <x v="11"/>
          </reference>
        </references>
      </pivotArea>
    </format>
    <format dxfId="1171">
      <pivotArea dataOnly="0" labelOnly="1" outline="0" fieldPosition="0">
        <references count="5">
          <reference field="0" count="1">
            <x v="66"/>
          </reference>
          <reference field="2" count="1" selected="0">
            <x v="3"/>
          </reference>
          <reference field="3" count="1" selected="0">
            <x v="21"/>
          </reference>
          <reference field="6" count="1" selected="0">
            <x v="2"/>
          </reference>
          <reference field="10" count="1" selected="0">
            <x v="26"/>
          </reference>
        </references>
      </pivotArea>
    </format>
    <format dxfId="1170">
      <pivotArea dataOnly="0" labelOnly="1" outline="0" fieldPosition="0">
        <references count="5">
          <reference field="0" count="1">
            <x v="157"/>
          </reference>
          <reference field="2" count="1" selected="0">
            <x v="4"/>
          </reference>
          <reference field="3" count="1" selected="0">
            <x v="26"/>
          </reference>
          <reference field="6" count="1" selected="0">
            <x v="2"/>
          </reference>
          <reference field="10" count="1" selected="0">
            <x v="0"/>
          </reference>
        </references>
      </pivotArea>
    </format>
    <format dxfId="1169">
      <pivotArea dataOnly="0" labelOnly="1" outline="0" fieldPosition="0">
        <references count="5">
          <reference field="0" count="1">
            <x v="158"/>
          </reference>
          <reference field="2" count="1" selected="0">
            <x v="4"/>
          </reference>
          <reference field="3" count="1" selected="0">
            <x v="27"/>
          </reference>
          <reference field="6" count="1" selected="0">
            <x v="2"/>
          </reference>
          <reference field="10" count="1" selected="0">
            <x v="0"/>
          </reference>
        </references>
      </pivotArea>
    </format>
    <format dxfId="1168">
      <pivotArea dataOnly="0" labelOnly="1" outline="0" fieldPosition="0">
        <references count="5">
          <reference field="0" count="1">
            <x v="118"/>
          </reference>
          <reference field="2" count="1" selected="0">
            <x v="4"/>
          </reference>
          <reference field="3" count="1" selected="0">
            <x v="28"/>
          </reference>
          <reference field="6" count="1" selected="0">
            <x v="2"/>
          </reference>
          <reference field="10" count="1" selected="0">
            <x v="20"/>
          </reference>
        </references>
      </pivotArea>
    </format>
    <format dxfId="1167">
      <pivotArea dataOnly="0" labelOnly="1" outline="0" fieldPosition="0">
        <references count="5">
          <reference field="0" count="1">
            <x v="44"/>
          </reference>
          <reference field="2" count="1" selected="0">
            <x v="10"/>
          </reference>
          <reference field="3" count="1" selected="0">
            <x v="104"/>
          </reference>
          <reference field="6" count="1" selected="0">
            <x v="2"/>
          </reference>
          <reference field="10" count="1" selected="0">
            <x v="5"/>
          </reference>
        </references>
      </pivotArea>
    </format>
    <format dxfId="1166">
      <pivotArea dataOnly="0" labelOnly="1" outline="0" fieldPosition="0">
        <references count="5">
          <reference field="0" count="1">
            <x v="207"/>
          </reference>
          <reference field="2" count="1" selected="0">
            <x v="0"/>
          </reference>
          <reference field="3" count="1" selected="0">
            <x v="0"/>
          </reference>
          <reference field="6" count="1" selected="0">
            <x v="3"/>
          </reference>
          <reference field="10" count="1" selected="0">
            <x v="0"/>
          </reference>
        </references>
      </pivotArea>
    </format>
    <format dxfId="1165">
      <pivotArea dataOnly="0" labelOnly="1" outline="0" fieldPosition="0">
        <references count="5">
          <reference field="0" count="8">
            <x v="41"/>
            <x v="45"/>
            <x v="49"/>
            <x v="112"/>
            <x v="193"/>
            <x v="205"/>
            <x v="206"/>
            <x v="207"/>
          </reference>
          <reference field="2" count="1" selected="0">
            <x v="0"/>
          </reference>
          <reference field="3" count="1" selected="0">
            <x v="1"/>
          </reference>
          <reference field="6" count="1" selected="0">
            <x v="3"/>
          </reference>
          <reference field="10" count="1" selected="0">
            <x v="0"/>
          </reference>
        </references>
      </pivotArea>
    </format>
    <format dxfId="1164">
      <pivotArea dataOnly="0" labelOnly="1" outline="0" fieldPosition="0">
        <references count="5">
          <reference field="0" count="3">
            <x v="53"/>
            <x v="117"/>
            <x v="212"/>
          </reference>
          <reference field="2" count="1" selected="0">
            <x v="0"/>
          </reference>
          <reference field="3" count="1" selected="0">
            <x v="1"/>
          </reference>
          <reference field="6" count="1" selected="0">
            <x v="3"/>
          </reference>
          <reference field="10" count="1" selected="0">
            <x v="11"/>
          </reference>
        </references>
      </pivotArea>
    </format>
    <format dxfId="1163">
      <pivotArea dataOnly="0" labelOnly="1" outline="0" fieldPosition="0">
        <references count="5">
          <reference field="0" count="2">
            <x v="199"/>
            <x v="200"/>
          </reference>
          <reference field="2" count="1" selected="0">
            <x v="0"/>
          </reference>
          <reference field="3" count="1" selected="0">
            <x v="1"/>
          </reference>
          <reference field="6" count="1" selected="0">
            <x v="3"/>
          </reference>
          <reference field="10" count="1" selected="0">
            <x v="13"/>
          </reference>
        </references>
      </pivotArea>
    </format>
    <format dxfId="1162">
      <pivotArea dataOnly="0" labelOnly="1" outline="0" fieldPosition="0">
        <references count="5">
          <reference field="0" count="2">
            <x v="101"/>
            <x v="102"/>
          </reference>
          <reference field="2" count="1" selected="0">
            <x v="0"/>
          </reference>
          <reference field="3" count="1" selected="0">
            <x v="2"/>
          </reference>
          <reference field="6" count="1" selected="0">
            <x v="3"/>
          </reference>
          <reference field="10" count="1" selected="0">
            <x v="20"/>
          </reference>
        </references>
      </pivotArea>
    </format>
    <format dxfId="1161">
      <pivotArea dataOnly="0" labelOnly="1" outline="0" fieldPosition="0">
        <references count="5">
          <reference field="0" count="1">
            <x v="66"/>
          </reference>
          <reference field="2" count="1" selected="0">
            <x v="0"/>
          </reference>
          <reference field="3" count="1" selected="0">
            <x v="1"/>
          </reference>
          <reference field="6" count="1" selected="0">
            <x v="3"/>
          </reference>
          <reference field="10" count="1" selected="0">
            <x v="26"/>
          </reference>
        </references>
      </pivotArea>
    </format>
    <format dxfId="1160">
      <pivotArea dataOnly="0" labelOnly="1" outline="0" fieldPosition="0">
        <references count="5">
          <reference field="0" count="1">
            <x v="48"/>
          </reference>
          <reference field="2" count="1" selected="0">
            <x v="6"/>
          </reference>
          <reference field="3" count="1" selected="0">
            <x v="39"/>
          </reference>
          <reference field="6" count="1" selected="0">
            <x v="3"/>
          </reference>
          <reference field="10" count="1" selected="0">
            <x v="0"/>
          </reference>
        </references>
      </pivotArea>
    </format>
    <format dxfId="1159">
      <pivotArea dataOnly="0" labelOnly="1" outline="0" fieldPosition="0">
        <references count="5">
          <reference field="0" count="1">
            <x v="43"/>
          </reference>
          <reference field="2" count="1" selected="0">
            <x v="10"/>
          </reference>
          <reference field="3" count="1" selected="0">
            <x v="103"/>
          </reference>
          <reference field="6" count="1" selected="0">
            <x v="3"/>
          </reference>
          <reference field="10" count="1" selected="0">
            <x v="5"/>
          </reference>
        </references>
      </pivotArea>
    </format>
    <format dxfId="1158">
      <pivotArea dataOnly="0" labelOnly="1" outline="0" fieldPosition="0">
        <references count="1">
          <reference field="16" count="0"/>
        </references>
      </pivotArea>
    </format>
    <format dxfId="1157">
      <pivotArea dataOnly="0" labelOnly="1" grandCol="1" outline="0" fieldPosition="0"/>
    </format>
    <format dxfId="1156">
      <pivotArea dataOnly="0" labelOnly="1" grandRow="1" outline="0" fieldPosition="0"/>
    </format>
    <format dxfId="1155">
      <pivotArea dataOnly="0" labelOnly="1" outline="0" fieldPosition="0">
        <references count="2">
          <reference field="2" count="1" defaultSubtotal="1">
            <x v="1"/>
          </reference>
          <reference field="6" count="1" selected="0">
            <x v="0"/>
          </reference>
        </references>
      </pivotArea>
    </format>
    <format dxfId="1154">
      <pivotArea dataOnly="0" labelOnly="1" outline="0" fieldPosition="0">
        <references count="2">
          <reference field="2" count="1" defaultSubtotal="1">
            <x v="2"/>
          </reference>
          <reference field="6" count="1" selected="0">
            <x v="0"/>
          </reference>
        </references>
      </pivotArea>
    </format>
    <format dxfId="1153">
      <pivotArea dataOnly="0" labelOnly="1" outline="0" fieldPosition="0">
        <references count="2">
          <reference field="2" count="1" defaultSubtotal="1">
            <x v="3"/>
          </reference>
          <reference field="6" count="1" selected="0">
            <x v="0"/>
          </reference>
        </references>
      </pivotArea>
    </format>
    <format dxfId="1152">
      <pivotArea dataOnly="0" labelOnly="1" outline="0" fieldPosition="0">
        <references count="2">
          <reference field="2" count="1" defaultSubtotal="1">
            <x v="4"/>
          </reference>
          <reference field="6" count="1" selected="0">
            <x v="0"/>
          </reference>
        </references>
      </pivotArea>
    </format>
    <format dxfId="1151">
      <pivotArea dataOnly="0" labelOnly="1" outline="0" fieldPosition="0">
        <references count="2">
          <reference field="2" count="1" defaultSubtotal="1">
            <x v="5"/>
          </reference>
          <reference field="6" count="1" selected="0">
            <x v="1"/>
          </reference>
        </references>
      </pivotArea>
    </format>
    <format dxfId="1150">
      <pivotArea dataOnly="0" labelOnly="1" outline="0" fieldPosition="0">
        <references count="2">
          <reference field="2" count="1" defaultSubtotal="1">
            <x v="6"/>
          </reference>
          <reference field="6" count="1" selected="0">
            <x v="1"/>
          </reference>
        </references>
      </pivotArea>
    </format>
    <format dxfId="1149">
      <pivotArea dataOnly="0" labelOnly="1" outline="0" fieldPosition="0">
        <references count="2">
          <reference field="2" count="1" defaultSubtotal="1">
            <x v="7"/>
          </reference>
          <reference field="6" count="1" selected="0">
            <x v="1"/>
          </reference>
        </references>
      </pivotArea>
    </format>
    <format dxfId="1148">
      <pivotArea dataOnly="0" labelOnly="1" outline="0" fieldPosition="0">
        <references count="2">
          <reference field="2" count="1" defaultSubtotal="1">
            <x v="8"/>
          </reference>
          <reference field="6" count="1" selected="0">
            <x v="1"/>
          </reference>
        </references>
      </pivotArea>
    </format>
    <format dxfId="1147">
      <pivotArea dataOnly="0" labelOnly="1" outline="0" fieldPosition="0">
        <references count="2">
          <reference field="2" count="1" defaultSubtotal="1">
            <x v="9"/>
          </reference>
          <reference field="6" count="1" selected="0">
            <x v="1"/>
          </reference>
        </references>
      </pivotArea>
    </format>
    <format dxfId="1146">
      <pivotArea dataOnly="0" labelOnly="1" outline="0" fieldPosition="0">
        <references count="2">
          <reference field="2" count="1" defaultSubtotal="1">
            <x v="3"/>
          </reference>
          <reference field="6" count="1" selected="0">
            <x v="2"/>
          </reference>
        </references>
      </pivotArea>
    </format>
    <format dxfId="1145">
      <pivotArea dataOnly="0" labelOnly="1" outline="0" fieldPosition="0">
        <references count="2">
          <reference field="2" count="1" defaultSubtotal="1">
            <x v="4"/>
          </reference>
          <reference field="6" count="1" selected="0">
            <x v="2"/>
          </reference>
        </references>
      </pivotArea>
    </format>
    <format dxfId="1144">
      <pivotArea dataOnly="0" labelOnly="1" outline="0" fieldPosition="0">
        <references count="2">
          <reference field="2" count="1" defaultSubtotal="1">
            <x v="10"/>
          </reference>
          <reference field="6" count="1" selected="0">
            <x v="2"/>
          </reference>
        </references>
      </pivotArea>
    </format>
    <format dxfId="1143">
      <pivotArea dataOnly="0" labelOnly="1" outline="0" fieldPosition="0">
        <references count="2">
          <reference field="2" count="1" defaultSubtotal="1">
            <x v="0"/>
          </reference>
          <reference field="6" count="1" selected="0">
            <x v="3"/>
          </reference>
        </references>
      </pivotArea>
    </format>
    <format dxfId="1142">
      <pivotArea dataOnly="0" labelOnly="1" outline="0" fieldPosition="0">
        <references count="2">
          <reference field="2" count="1" defaultSubtotal="1">
            <x v="6"/>
          </reference>
          <reference field="6" count="1" selected="0">
            <x v="3"/>
          </reference>
        </references>
      </pivotArea>
    </format>
    <format dxfId="1141">
      <pivotArea dataOnly="0" labelOnly="1" outline="0" fieldPosition="0">
        <references count="2">
          <reference field="2" count="1" defaultSubtotal="1">
            <x v="10"/>
          </reference>
          <reference field="6" count="1" selected="0">
            <x v="3"/>
          </reference>
        </references>
      </pivotArea>
    </format>
    <format dxfId="1140">
      <pivotArea dataOnly="0" labelOnly="1" outline="0" fieldPosition="0">
        <references count="5">
          <reference field="0" count="2">
            <x v="137"/>
            <x v="138"/>
          </reference>
          <reference field="2" count="1" selected="0">
            <x v="1"/>
          </reference>
          <reference field="3" count="1" selected="0">
            <x v="4"/>
          </reference>
          <reference field="6" count="1" selected="0">
            <x v="0"/>
          </reference>
          <reference field="10" count="1" selected="0">
            <x v="0"/>
          </reference>
        </references>
      </pivotArea>
    </format>
    <format dxfId="1139">
      <pivotArea dataOnly="0" labelOnly="1" outline="0" fieldPosition="0">
        <references count="5">
          <reference field="0" count="1">
            <x v="32"/>
          </reference>
          <reference field="2" count="1" selected="0">
            <x v="1"/>
          </reference>
          <reference field="3" count="1" selected="0">
            <x v="3"/>
          </reference>
          <reference field="6" count="1" selected="0">
            <x v="0"/>
          </reference>
          <reference field="10" count="1" selected="0">
            <x v="5"/>
          </reference>
        </references>
      </pivotArea>
    </format>
    <format dxfId="1138">
      <pivotArea dataOnly="0" labelOnly="1" outline="0" fieldPosition="0">
        <references count="5">
          <reference field="0" count="1">
            <x v="121"/>
          </reference>
          <reference field="2" count="1" selected="0">
            <x v="2"/>
          </reference>
          <reference field="3" count="1" selected="0">
            <x v="9"/>
          </reference>
          <reference field="6" count="1" selected="0">
            <x v="0"/>
          </reference>
          <reference field="10" count="1" selected="0">
            <x v="0"/>
          </reference>
        </references>
      </pivotArea>
    </format>
    <format dxfId="1137">
      <pivotArea dataOnly="0" labelOnly="1" outline="0" fieldPosition="0">
        <references count="5">
          <reference field="0" count="1">
            <x v="162"/>
          </reference>
          <reference field="2" count="1" selected="0">
            <x v="2"/>
          </reference>
          <reference field="3" count="1" selected="0">
            <x v="10"/>
          </reference>
          <reference field="6" count="1" selected="0">
            <x v="0"/>
          </reference>
          <reference field="10" count="1" selected="0">
            <x v="0"/>
          </reference>
        </references>
      </pivotArea>
    </format>
    <format dxfId="1136">
      <pivotArea dataOnly="0" labelOnly="1" outline="0" fieldPosition="0">
        <references count="5">
          <reference field="0" count="1">
            <x v="161"/>
          </reference>
          <reference field="2" count="1" selected="0">
            <x v="2"/>
          </reference>
          <reference field="3" count="1" selected="0">
            <x v="11"/>
          </reference>
          <reference field="6" count="1" selected="0">
            <x v="0"/>
          </reference>
          <reference field="10" count="1" selected="0">
            <x v="0"/>
          </reference>
        </references>
      </pivotArea>
    </format>
    <format dxfId="1135">
      <pivotArea dataOnly="0" labelOnly="1" outline="0" fieldPosition="0">
        <references count="5">
          <reference field="0" count="1">
            <x v="163"/>
          </reference>
          <reference field="2" count="1" selected="0">
            <x v="2"/>
          </reference>
          <reference field="3" count="1" selected="0">
            <x v="12"/>
          </reference>
          <reference field="6" count="1" selected="0">
            <x v="0"/>
          </reference>
          <reference field="10" count="1" selected="0">
            <x v="0"/>
          </reference>
        </references>
      </pivotArea>
    </format>
    <format dxfId="1134">
      <pivotArea dataOnly="0" labelOnly="1" outline="0" fieldPosition="0">
        <references count="5">
          <reference field="0" count="1">
            <x v="163"/>
          </reference>
          <reference field="2" count="1" selected="0">
            <x v="2"/>
          </reference>
          <reference field="3" count="1" selected="0">
            <x v="13"/>
          </reference>
          <reference field="6" count="1" selected="0">
            <x v="0"/>
          </reference>
          <reference field="10" count="1" selected="0">
            <x v="0"/>
          </reference>
        </references>
      </pivotArea>
    </format>
    <format dxfId="1133">
      <pivotArea dataOnly="0" labelOnly="1" outline="0" fieldPosition="0">
        <references count="5">
          <reference field="0" count="2">
            <x v="55"/>
            <x v="156"/>
          </reference>
          <reference field="2" count="1" selected="0">
            <x v="2"/>
          </reference>
          <reference field="3" count="1" selected="0">
            <x v="14"/>
          </reference>
          <reference field="6" count="1" selected="0">
            <x v="0"/>
          </reference>
          <reference field="10" count="1" selected="0">
            <x v="0"/>
          </reference>
        </references>
      </pivotArea>
    </format>
    <format dxfId="1132">
      <pivotArea dataOnly="0" labelOnly="1" outline="0" fieldPosition="0">
        <references count="5">
          <reference field="0" count="1">
            <x v="122"/>
          </reference>
          <reference field="2" count="1" selected="0">
            <x v="2"/>
          </reference>
          <reference field="3" count="1" selected="0">
            <x v="10"/>
          </reference>
          <reference field="6" count="1" selected="0">
            <x v="0"/>
          </reference>
          <reference field="10" count="1" selected="0">
            <x v="5"/>
          </reference>
        </references>
      </pivotArea>
    </format>
    <format dxfId="1131">
      <pivotArea dataOnly="0" labelOnly="1" outline="0" fieldPosition="0">
        <references count="5">
          <reference field="0" count="2">
            <x v="46"/>
            <x v="113"/>
          </reference>
          <reference field="2" count="1" selected="0">
            <x v="2"/>
          </reference>
          <reference field="3" count="1" selected="0">
            <x v="7"/>
          </reference>
          <reference field="6" count="1" selected="0">
            <x v="0"/>
          </reference>
          <reference field="10" count="1" selected="0">
            <x v="9"/>
          </reference>
        </references>
      </pivotArea>
    </format>
    <format dxfId="1130">
      <pivotArea dataOnly="0" labelOnly="1" outline="0" fieldPosition="0">
        <references count="5">
          <reference field="0" count="1">
            <x v="143"/>
          </reference>
          <reference field="2" count="1" selected="0">
            <x v="2"/>
          </reference>
          <reference field="3" count="1" selected="0">
            <x v="8"/>
          </reference>
          <reference field="6" count="1" selected="0">
            <x v="0"/>
          </reference>
          <reference field="10" count="1" selected="0">
            <x v="9"/>
          </reference>
        </references>
      </pivotArea>
    </format>
    <format dxfId="1129">
      <pivotArea dataOnly="0" labelOnly="1" outline="0" fieldPosition="0">
        <references count="5">
          <reference field="0" count="1">
            <x v="120"/>
          </reference>
          <reference field="2" count="1" selected="0">
            <x v="2"/>
          </reference>
          <reference field="3" count="1" selected="0">
            <x v="5"/>
          </reference>
          <reference field="6" count="1" selected="0">
            <x v="0"/>
          </reference>
          <reference field="10" count="1" selected="0">
            <x v="16"/>
          </reference>
        </references>
      </pivotArea>
    </format>
    <format dxfId="1128">
      <pivotArea dataOnly="0" labelOnly="1" outline="0" fieldPosition="0">
        <references count="5">
          <reference field="0" count="1">
            <x v="12"/>
          </reference>
          <reference field="2" count="1" selected="0">
            <x v="2"/>
          </reference>
          <reference field="3" count="1" selected="0">
            <x v="6"/>
          </reference>
          <reference field="6" count="1" selected="0">
            <x v="0"/>
          </reference>
          <reference field="10" count="1" selected="0">
            <x v="16"/>
          </reference>
        </references>
      </pivotArea>
    </format>
    <format dxfId="1127">
      <pivotArea dataOnly="0" labelOnly="1" outline="0" fieldPosition="0">
        <references count="5">
          <reference field="0" count="2">
            <x v="18"/>
            <x v="107"/>
          </reference>
          <reference field="2" count="1" selected="0">
            <x v="3"/>
          </reference>
          <reference field="3" count="1" selected="0">
            <x v="15"/>
          </reference>
          <reference field="6" count="1" selected="0">
            <x v="0"/>
          </reference>
          <reference field="10" count="1" selected="0">
            <x v="0"/>
          </reference>
        </references>
      </pivotArea>
    </format>
    <format dxfId="1126">
      <pivotArea dataOnly="0" labelOnly="1" outline="0" fieldPosition="0">
        <references count="5">
          <reference field="0" count="2">
            <x v="145"/>
            <x v="146"/>
          </reference>
          <reference field="2" count="1" selected="0">
            <x v="3"/>
          </reference>
          <reference field="3" count="1" selected="0">
            <x v="25"/>
          </reference>
          <reference field="6" count="1" selected="0">
            <x v="0"/>
          </reference>
          <reference field="10" count="1" selected="0">
            <x v="0"/>
          </reference>
        </references>
      </pivotArea>
    </format>
    <format dxfId="1125">
      <pivotArea dataOnly="0" labelOnly="1" outline="0" fieldPosition="0">
        <references count="5">
          <reference field="0" count="6">
            <x v="6"/>
            <x v="7"/>
            <x v="84"/>
            <x v="160"/>
            <x v="165"/>
            <x v="167"/>
          </reference>
          <reference field="2" count="1" selected="0">
            <x v="3"/>
          </reference>
          <reference field="3" count="1" selected="0">
            <x v="15"/>
          </reference>
          <reference field="6" count="1" selected="0">
            <x v="0"/>
          </reference>
          <reference field="10" count="1" selected="0">
            <x v="1"/>
          </reference>
        </references>
      </pivotArea>
    </format>
    <format dxfId="1124">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1"/>
          </reference>
        </references>
      </pivotArea>
    </format>
    <format dxfId="1123">
      <pivotArea dataOnly="0" labelOnly="1" outline="0" fieldPosition="0">
        <references count="5">
          <reference field="0" count="1">
            <x v="195"/>
          </reference>
          <reference field="2" count="1" selected="0">
            <x v="3"/>
          </reference>
          <reference field="3" count="1" selected="0">
            <x v="15"/>
          </reference>
          <reference field="6" count="1" selected="0">
            <x v="0"/>
          </reference>
          <reference field="10" count="1" selected="0">
            <x v="3"/>
          </reference>
        </references>
      </pivotArea>
    </format>
    <format dxfId="1122">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3"/>
          </reference>
        </references>
      </pivotArea>
    </format>
    <format dxfId="1121">
      <pivotArea dataOnly="0" labelOnly="1" outline="0" fieldPosition="0">
        <references count="5">
          <reference field="0" count="1">
            <x v="159"/>
          </reference>
          <reference field="2" count="1" selected="0">
            <x v="3"/>
          </reference>
          <reference field="3" count="1" selected="0">
            <x v="18"/>
          </reference>
          <reference field="6" count="1" selected="0">
            <x v="0"/>
          </reference>
          <reference field="10" count="1" selected="0">
            <x v="4"/>
          </reference>
        </references>
      </pivotArea>
    </format>
    <format dxfId="1120">
      <pivotArea dataOnly="0" labelOnly="1" outline="0" fieldPosition="0">
        <references count="5">
          <reference field="0" count="1">
            <x v="136"/>
          </reference>
          <reference field="2" count="1" selected="0">
            <x v="3"/>
          </reference>
          <reference field="3" count="1" selected="0">
            <x v="24"/>
          </reference>
          <reference field="6" count="1" selected="0">
            <x v="0"/>
          </reference>
          <reference field="10" count="1" selected="0">
            <x v="5"/>
          </reference>
        </references>
      </pivotArea>
    </format>
    <format dxfId="1119">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6"/>
          </reference>
        </references>
      </pivotArea>
    </format>
    <format dxfId="1118">
      <pivotArea dataOnly="0" labelOnly="1" outline="0" fieldPosition="0">
        <references count="5">
          <reference field="0" count="1">
            <x v="28"/>
          </reference>
          <reference field="2" count="1" selected="0">
            <x v="3"/>
          </reference>
          <reference field="3" count="1" selected="0">
            <x v="20"/>
          </reference>
          <reference field="6" count="1" selected="0">
            <x v="0"/>
          </reference>
          <reference field="10" count="1" selected="0">
            <x v="6"/>
          </reference>
        </references>
      </pivotArea>
    </format>
    <format dxfId="1117">
      <pivotArea dataOnly="0" labelOnly="1" outline="0" fieldPosition="0">
        <references count="5">
          <reference field="0" count="1">
            <x v="60"/>
          </reference>
          <reference field="2" count="1" selected="0">
            <x v="3"/>
          </reference>
          <reference field="3" count="1" selected="0">
            <x v="16"/>
          </reference>
          <reference field="6" count="1" selected="0">
            <x v="0"/>
          </reference>
          <reference field="10" count="1" selected="0">
            <x v="7"/>
          </reference>
        </references>
      </pivotArea>
    </format>
    <format dxfId="1116">
      <pivotArea dataOnly="0" labelOnly="1" outline="0" fieldPosition="0">
        <references count="5">
          <reference field="0" count="2">
            <x v="100"/>
            <x v="108"/>
          </reference>
          <reference field="2" count="1" selected="0">
            <x v="3"/>
          </reference>
          <reference field="3" count="1" selected="0">
            <x v="15"/>
          </reference>
          <reference field="6" count="1" selected="0">
            <x v="0"/>
          </reference>
          <reference field="10" count="1" selected="0">
            <x v="9"/>
          </reference>
        </references>
      </pivotArea>
    </format>
    <format dxfId="1115">
      <pivotArea dataOnly="0" labelOnly="1" outline="0" fieldPosition="0">
        <references count="5">
          <reference field="0" count="4">
            <x v="37"/>
            <x v="146"/>
            <x v="150"/>
            <x v="151"/>
          </reference>
          <reference field="2" count="1" selected="0">
            <x v="3"/>
          </reference>
          <reference field="3" count="1" selected="0">
            <x v="25"/>
          </reference>
          <reference field="6" count="1" selected="0">
            <x v="0"/>
          </reference>
          <reference field="10" count="1" selected="0">
            <x v="9"/>
          </reference>
        </references>
      </pivotArea>
    </format>
    <format dxfId="1114">
      <pivotArea dataOnly="0" labelOnly="1" outline="0" fieldPosition="0">
        <references count="5">
          <reference field="0" count="3">
            <x v="126"/>
            <x v="128"/>
            <x v="142"/>
          </reference>
          <reference field="2" count="1" selected="0">
            <x v="3"/>
          </reference>
          <reference field="3" count="1" selected="0">
            <x v="15"/>
          </reference>
          <reference field="6" count="1" selected="0">
            <x v="0"/>
          </reference>
          <reference field="10" count="1" selected="0">
            <x v="10"/>
          </reference>
        </references>
      </pivotArea>
    </format>
    <format dxfId="1113">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11"/>
          </reference>
        </references>
      </pivotArea>
    </format>
    <format dxfId="1112">
      <pivotArea dataOnly="0" labelOnly="1" outline="0" fieldPosition="0">
        <references count="5">
          <reference field="0" count="4">
            <x v="29"/>
            <x v="65"/>
            <x v="85"/>
            <x v="190"/>
          </reference>
          <reference field="2" count="1" selected="0">
            <x v="3"/>
          </reference>
          <reference field="3" count="1" selected="0">
            <x v="15"/>
          </reference>
          <reference field="6" count="1" selected="0">
            <x v="0"/>
          </reference>
          <reference field="10" count="1" selected="0">
            <x v="12"/>
          </reference>
        </references>
      </pivotArea>
    </format>
    <format dxfId="1111">
      <pivotArea dataOnly="0" labelOnly="1" outline="0" fieldPosition="0">
        <references count="5">
          <reference field="0" count="2">
            <x v="68"/>
            <x v="69"/>
          </reference>
          <reference field="2" count="1" selected="0">
            <x v="3"/>
          </reference>
          <reference field="3" count="1" selected="0">
            <x v="16"/>
          </reference>
          <reference field="6" count="1" selected="0">
            <x v="0"/>
          </reference>
          <reference field="10" count="1" selected="0">
            <x v="12"/>
          </reference>
        </references>
      </pivotArea>
    </format>
    <format dxfId="1110">
      <pivotArea dataOnly="0" labelOnly="1" outline="0" fieldPosition="0">
        <references count="5">
          <reference field="0" count="1">
            <x v="30"/>
          </reference>
          <reference field="2" count="1" selected="0">
            <x v="3"/>
          </reference>
          <reference field="3" count="1" selected="0">
            <x v="20"/>
          </reference>
          <reference field="6" count="1" selected="0">
            <x v="0"/>
          </reference>
          <reference field="10" count="1" selected="0">
            <x v="13"/>
          </reference>
        </references>
      </pivotArea>
    </format>
    <format dxfId="1109">
      <pivotArea dataOnly="0" labelOnly="1" outline="0" fieldPosition="0">
        <references count="5">
          <reference field="0" count="1">
            <x v="24"/>
          </reference>
          <reference field="2" count="1" selected="0">
            <x v="3"/>
          </reference>
          <reference field="3" count="1" selected="0">
            <x v="15"/>
          </reference>
          <reference field="6" count="1" selected="0">
            <x v="0"/>
          </reference>
          <reference field="10" count="1" selected="0">
            <x v="14"/>
          </reference>
        </references>
      </pivotArea>
    </format>
    <format dxfId="1108">
      <pivotArea dataOnly="0" labelOnly="1" outline="0" fieldPosition="0">
        <references count="5">
          <reference field="0" count="1">
            <x v="140"/>
          </reference>
          <reference field="2" count="1" selected="0">
            <x v="3"/>
          </reference>
          <reference field="3" count="1" selected="0">
            <x v="18"/>
          </reference>
          <reference field="6" count="1" selected="0">
            <x v="0"/>
          </reference>
          <reference field="10" count="1" selected="0">
            <x v="14"/>
          </reference>
        </references>
      </pivotArea>
    </format>
    <format dxfId="1107">
      <pivotArea dataOnly="0" labelOnly="1" outline="0" fieldPosition="0">
        <references count="5">
          <reference field="0" count="1">
            <x v="125"/>
          </reference>
          <reference field="2" count="1" selected="0">
            <x v="3"/>
          </reference>
          <reference field="3" count="1" selected="0">
            <x v="19"/>
          </reference>
          <reference field="6" count="1" selected="0">
            <x v="0"/>
          </reference>
          <reference field="10" count="1" selected="0">
            <x v="14"/>
          </reference>
        </references>
      </pivotArea>
    </format>
    <format dxfId="1106">
      <pivotArea dataOnly="0" labelOnly="1" outline="0" fieldPosition="0">
        <references count="5">
          <reference field="0" count="1">
            <x v="13"/>
          </reference>
          <reference field="2" count="1" selected="0">
            <x v="3"/>
          </reference>
          <reference field="3" count="1" selected="0">
            <x v="18"/>
          </reference>
          <reference field="6" count="1" selected="0">
            <x v="0"/>
          </reference>
          <reference field="10" count="1" selected="0">
            <x v="17"/>
          </reference>
        </references>
      </pivotArea>
    </format>
    <format dxfId="1105">
      <pivotArea dataOnly="0" labelOnly="1" outline="0" fieldPosition="0">
        <references count="5">
          <reference field="0" count="1">
            <x v="52"/>
          </reference>
          <reference field="2" count="1" selected="0">
            <x v="3"/>
          </reference>
          <reference field="3" count="1" selected="0">
            <x v="17"/>
          </reference>
          <reference field="6" count="1" selected="0">
            <x v="0"/>
          </reference>
          <reference field="10" count="1" selected="0">
            <x v="19"/>
          </reference>
        </references>
      </pivotArea>
    </format>
    <format dxfId="1104">
      <pivotArea dataOnly="0" labelOnly="1" outline="0" fieldPosition="0">
        <references count="5">
          <reference field="0" count="1">
            <x v="139"/>
          </reference>
          <reference field="2" count="1" selected="0">
            <x v="3"/>
          </reference>
          <reference field="3" count="1" selected="0">
            <x v="15"/>
          </reference>
          <reference field="6" count="1" selected="0">
            <x v="0"/>
          </reference>
          <reference field="10" count="1" selected="0">
            <x v="21"/>
          </reference>
        </references>
      </pivotArea>
    </format>
    <format dxfId="1103">
      <pivotArea dataOnly="0" labelOnly="1" outline="0" fieldPosition="0">
        <references count="5">
          <reference field="0" count="1">
            <x v="63"/>
          </reference>
          <reference field="2" count="1" selected="0">
            <x v="3"/>
          </reference>
          <reference field="3" count="1" selected="0">
            <x v="16"/>
          </reference>
          <reference field="6" count="1" selected="0">
            <x v="0"/>
          </reference>
          <reference field="10" count="1" selected="0">
            <x v="21"/>
          </reference>
        </references>
      </pivotArea>
    </format>
    <format dxfId="1102">
      <pivotArea dataOnly="0" labelOnly="1" outline="0" fieldPosition="0">
        <references count="5">
          <reference field="0" count="1">
            <x v="208"/>
          </reference>
          <reference field="2" count="1" selected="0">
            <x v="3"/>
          </reference>
          <reference field="3" count="1" selected="0">
            <x v="17"/>
          </reference>
          <reference field="6" count="1" selected="0">
            <x v="0"/>
          </reference>
          <reference field="10" count="1" selected="0">
            <x v="21"/>
          </reference>
        </references>
      </pivotArea>
    </format>
    <format dxfId="1101">
      <pivotArea dataOnly="0" labelOnly="1" outline="0" fieldPosition="0">
        <references count="5">
          <reference field="0" count="2">
            <x v="67"/>
            <x v="116"/>
          </reference>
          <reference field="2" count="1" selected="0">
            <x v="3"/>
          </reference>
          <reference field="3" count="1" selected="0">
            <x v="15"/>
          </reference>
          <reference field="6" count="1" selected="0">
            <x v="0"/>
          </reference>
          <reference field="10" count="1" selected="0">
            <x v="23"/>
          </reference>
        </references>
      </pivotArea>
    </format>
    <format dxfId="1100">
      <pivotArea dataOnly="0" labelOnly="1" outline="0" fieldPosition="0">
        <references count="5">
          <reference field="0" count="1">
            <x v="71"/>
          </reference>
          <reference field="2" count="1" selected="0">
            <x v="3"/>
          </reference>
          <reference field="3" count="1" selected="0">
            <x v="16"/>
          </reference>
          <reference field="6" count="1" selected="0">
            <x v="0"/>
          </reference>
          <reference field="10" count="1" selected="0">
            <x v="23"/>
          </reference>
        </references>
      </pivotArea>
    </format>
    <format dxfId="1099">
      <pivotArea dataOnly="0" labelOnly="1" outline="0" fieldPosition="0">
        <references count="5">
          <reference field="0" count="1">
            <x v="25"/>
          </reference>
          <reference field="2" count="1" selected="0">
            <x v="3"/>
          </reference>
          <reference field="3" count="1" selected="0">
            <x v="15"/>
          </reference>
          <reference field="6" count="1" selected="0">
            <x v="0"/>
          </reference>
          <reference field="10" count="1" selected="0">
            <x v="24"/>
          </reference>
        </references>
      </pivotArea>
    </format>
    <format dxfId="1098">
      <pivotArea dataOnly="0" labelOnly="1" outline="0" fieldPosition="0">
        <references count="5">
          <reference field="0" count="1">
            <x v="144"/>
          </reference>
          <reference field="2" count="1" selected="0">
            <x v="3"/>
          </reference>
          <reference field="3" count="1" selected="0">
            <x v="15"/>
          </reference>
          <reference field="6" count="1" selected="0">
            <x v="0"/>
          </reference>
          <reference field="10" count="1" selected="0">
            <x v="25"/>
          </reference>
        </references>
      </pivotArea>
    </format>
    <format dxfId="1097">
      <pivotArea dataOnly="0" labelOnly="1" outline="0" fieldPosition="0">
        <references count="5">
          <reference field="0" count="1">
            <x v="104"/>
          </reference>
          <reference field="2" count="1" selected="0">
            <x v="3"/>
          </reference>
          <reference field="3" count="1" selected="0">
            <x v="16"/>
          </reference>
          <reference field="6" count="1" selected="0">
            <x v="0"/>
          </reference>
          <reference field="10" count="1" selected="0">
            <x v="25"/>
          </reference>
        </references>
      </pivotArea>
    </format>
    <format dxfId="1096">
      <pivotArea dataOnly="0" labelOnly="1" outline="0" fieldPosition="0">
        <references count="5">
          <reference field="0" count="1">
            <x v="59"/>
          </reference>
          <reference field="2" count="1" selected="0">
            <x v="3"/>
          </reference>
          <reference field="3" count="1" selected="0">
            <x v="16"/>
          </reference>
          <reference field="6" count="1" selected="0">
            <x v="0"/>
          </reference>
          <reference field="10" count="1" selected="0">
            <x v="26"/>
          </reference>
        </references>
      </pivotArea>
    </format>
    <format dxfId="1095">
      <pivotArea dataOnly="0" labelOnly="1" outline="0" fieldPosition="0">
        <references count="5">
          <reference field="0" count="1">
            <x v="189"/>
          </reference>
          <reference field="2" count="1" selected="0">
            <x v="4"/>
          </reference>
          <reference field="3" count="1" selected="0">
            <x v="29"/>
          </reference>
          <reference field="6" count="1" selected="0">
            <x v="0"/>
          </reference>
          <reference field="10" count="1" selected="0">
            <x v="0"/>
          </reference>
        </references>
      </pivotArea>
    </format>
    <format dxfId="1094">
      <pivotArea dataOnly="0" labelOnly="1" outline="0" fieldPosition="0">
        <references count="5">
          <reference field="0" count="1">
            <x v="83"/>
          </reference>
          <reference field="2" count="1" selected="0">
            <x v="4"/>
          </reference>
          <reference field="3" count="1" selected="0">
            <x v="30"/>
          </reference>
          <reference field="6" count="1" selected="0">
            <x v="0"/>
          </reference>
          <reference field="10" count="1" selected="0">
            <x v="0"/>
          </reference>
        </references>
      </pivotArea>
    </format>
    <format dxfId="1093">
      <pivotArea dataOnly="0" labelOnly="1" outline="0" fieldPosition="0">
        <references count="5">
          <reference field="0" count="1">
            <x v="82"/>
          </reference>
          <reference field="2" count="1" selected="0">
            <x v="4"/>
          </reference>
          <reference field="3" count="1" selected="0">
            <x v="33"/>
          </reference>
          <reference field="6" count="1" selected="0">
            <x v="0"/>
          </reference>
          <reference field="10" count="1" selected="0">
            <x v="0"/>
          </reference>
        </references>
      </pivotArea>
    </format>
    <format dxfId="1092">
      <pivotArea dataOnly="0" labelOnly="1" outline="0" fieldPosition="0">
        <references count="5">
          <reference field="0" count="1">
            <x v="35"/>
          </reference>
          <reference field="2" count="1" selected="0">
            <x v="4"/>
          </reference>
          <reference field="3" count="1" selected="0">
            <x v="31"/>
          </reference>
          <reference field="6" count="1" selected="0">
            <x v="0"/>
          </reference>
          <reference field="10" count="1" selected="0">
            <x v="3"/>
          </reference>
        </references>
      </pivotArea>
    </format>
    <format dxfId="1091">
      <pivotArea dataOnly="0" labelOnly="1" outline="0" fieldPosition="0">
        <references count="5">
          <reference field="0" count="1">
            <x v="50"/>
          </reference>
          <reference field="2" count="1" selected="0">
            <x v="4"/>
          </reference>
          <reference field="3" count="1" selected="0">
            <x v="33"/>
          </reference>
          <reference field="6" count="1" selected="0">
            <x v="0"/>
          </reference>
          <reference field="10" count="1" selected="0">
            <x v="5"/>
          </reference>
        </references>
      </pivotArea>
    </format>
    <format dxfId="1090">
      <pivotArea dataOnly="0" labelOnly="1" outline="0" fieldPosition="0">
        <references count="5">
          <reference field="0" count="1">
            <x v="22"/>
          </reference>
          <reference field="2" count="1" selected="0">
            <x v="4"/>
          </reference>
          <reference field="3" count="1" selected="0">
            <x v="29"/>
          </reference>
          <reference field="6" count="1" selected="0">
            <x v="0"/>
          </reference>
          <reference field="10" count="1" selected="0">
            <x v="20"/>
          </reference>
        </references>
      </pivotArea>
    </format>
    <format dxfId="1089">
      <pivotArea dataOnly="0" labelOnly="1" outline="0" fieldPosition="0">
        <references count="5">
          <reference field="0" count="1">
            <x v="22"/>
          </reference>
          <reference field="2" count="1" selected="0">
            <x v="4"/>
          </reference>
          <reference field="3" count="1" selected="0">
            <x v="32"/>
          </reference>
          <reference field="6" count="1" selected="0">
            <x v="0"/>
          </reference>
          <reference field="10" count="1" selected="0">
            <x v="20"/>
          </reference>
        </references>
      </pivotArea>
    </format>
    <format dxfId="1088">
      <pivotArea dataOnly="0" labelOnly="1" outline="0" fieldPosition="0">
        <references count="5">
          <reference field="0" count="1">
            <x v="57"/>
          </reference>
          <reference field="2" count="1" selected="0">
            <x v="5"/>
          </reference>
          <reference field="3" count="1" selected="0">
            <x v="36"/>
          </reference>
          <reference field="6" count="1" selected="0">
            <x v="1"/>
          </reference>
          <reference field="10" count="1" selected="0">
            <x v="1"/>
          </reference>
        </references>
      </pivotArea>
    </format>
    <format dxfId="1087">
      <pivotArea dataOnly="0" labelOnly="1" outline="0" fieldPosition="0">
        <references count="5">
          <reference field="0" count="1">
            <x v="153"/>
          </reference>
          <reference field="2" count="1" selected="0">
            <x v="5"/>
          </reference>
          <reference field="3" count="1" selected="0">
            <x v="35"/>
          </reference>
          <reference field="6" count="1" selected="0">
            <x v="1"/>
          </reference>
          <reference field="10" count="1" selected="0">
            <x v="3"/>
          </reference>
        </references>
      </pivotArea>
    </format>
    <format dxfId="1086">
      <pivotArea dataOnly="0" labelOnly="1" outline="0" fieldPosition="0">
        <references count="5">
          <reference field="0" count="2">
            <x v="149"/>
            <x v="154"/>
          </reference>
          <reference field="2" count="1" selected="0">
            <x v="5"/>
          </reference>
          <reference field="3" count="1" selected="0">
            <x v="34"/>
          </reference>
          <reference field="6" count="1" selected="0">
            <x v="1"/>
          </reference>
          <reference field="10" count="1" selected="0">
            <x v="9"/>
          </reference>
        </references>
      </pivotArea>
    </format>
    <format dxfId="1085">
      <pivotArea dataOnly="0" labelOnly="1" outline="0" fieldPosition="0">
        <references count="5">
          <reference field="0" count="6">
            <x v="26"/>
            <x v="36"/>
            <x v="38"/>
            <x v="97"/>
            <x v="103"/>
            <x v="150"/>
          </reference>
          <reference field="2" count="1" selected="0">
            <x v="5"/>
          </reference>
          <reference field="3" count="1" selected="0">
            <x v="35"/>
          </reference>
          <reference field="6" count="1" selected="0">
            <x v="1"/>
          </reference>
          <reference field="10" count="1" selected="0">
            <x v="9"/>
          </reference>
        </references>
      </pivotArea>
    </format>
    <format dxfId="1084">
      <pivotArea dataOnly="0" labelOnly="1" outline="0" fieldPosition="0">
        <references count="5">
          <reference field="0" count="2">
            <x v="99"/>
            <x v="135"/>
          </reference>
          <reference field="2" count="1" selected="0">
            <x v="6"/>
          </reference>
          <reference field="3" count="1" selected="0">
            <x v="38"/>
          </reference>
          <reference field="6" count="1" selected="0">
            <x v="1"/>
          </reference>
          <reference field="10" count="1" selected="0">
            <x v="1"/>
          </reference>
        </references>
      </pivotArea>
    </format>
    <format dxfId="1083">
      <pivotArea dataOnly="0" labelOnly="1" outline="0" fieldPosition="0">
        <references count="5">
          <reference field="0" count="1">
            <x v="87"/>
          </reference>
          <reference field="2" count="1" selected="0">
            <x v="6"/>
          </reference>
          <reference field="3" count="1" selected="0">
            <x v="40"/>
          </reference>
          <reference field="6" count="1" selected="0">
            <x v="1"/>
          </reference>
          <reference field="10" count="1" selected="0">
            <x v="17"/>
          </reference>
        </references>
      </pivotArea>
    </format>
    <format dxfId="1082">
      <pivotArea dataOnly="0" labelOnly="1" outline="0" fieldPosition="0">
        <references count="5">
          <reference field="0" count="1">
            <x v="21"/>
          </reference>
          <reference field="2" count="1" selected="0">
            <x v="6"/>
          </reference>
          <reference field="3" count="1" selected="0">
            <x v="40"/>
          </reference>
          <reference field="6" count="1" selected="0">
            <x v="1"/>
          </reference>
          <reference field="10" count="1" selected="0">
            <x v="19"/>
          </reference>
        </references>
      </pivotArea>
    </format>
    <format dxfId="1081">
      <pivotArea dataOnly="0" labelOnly="1" outline="0" fieldPosition="0">
        <references count="5">
          <reference field="0" count="1">
            <x v="139"/>
          </reference>
          <reference field="2" count="1" selected="0">
            <x v="6"/>
          </reference>
          <reference field="3" count="1" selected="0">
            <x v="37"/>
          </reference>
          <reference field="6" count="1" selected="0">
            <x v="1"/>
          </reference>
          <reference field="10" count="1" selected="0">
            <x v="21"/>
          </reference>
        </references>
      </pivotArea>
    </format>
    <format dxfId="1080">
      <pivotArea dataOnly="0" labelOnly="1" outline="0" fieldPosition="0">
        <references count="5">
          <reference field="0" count="1">
            <x v="15"/>
          </reference>
          <reference field="2" count="1" selected="0">
            <x v="7"/>
          </reference>
          <reference field="3" count="1" selected="0">
            <x v="43"/>
          </reference>
          <reference field="6" count="1" selected="0">
            <x v="1"/>
          </reference>
          <reference field="10" count="1" selected="0">
            <x v="0"/>
          </reference>
        </references>
      </pivotArea>
    </format>
    <format dxfId="1079">
      <pivotArea dataOnly="0" labelOnly="1" outline="0" fieldPosition="0">
        <references count="5">
          <reference field="0" count="1">
            <x v="15"/>
          </reference>
          <reference field="2" count="1" selected="0">
            <x v="7"/>
          </reference>
          <reference field="3" count="1" selected="0">
            <x v="51"/>
          </reference>
          <reference field="6" count="1" selected="0">
            <x v="1"/>
          </reference>
          <reference field="10" count="1" selected="0">
            <x v="0"/>
          </reference>
        </references>
      </pivotArea>
    </format>
    <format dxfId="1078">
      <pivotArea dataOnly="0" labelOnly="1" outline="0" fieldPosition="0">
        <references count="5">
          <reference field="0" count="1">
            <x v="15"/>
          </reference>
          <reference field="2" count="1" selected="0">
            <x v="7"/>
          </reference>
          <reference field="3" count="1" selected="0">
            <x v="55"/>
          </reference>
          <reference field="6" count="1" selected="0">
            <x v="1"/>
          </reference>
          <reference field="10" count="1" selected="0">
            <x v="0"/>
          </reference>
        </references>
      </pivotArea>
    </format>
    <format dxfId="1077">
      <pivotArea dataOnly="0" labelOnly="1" outline="0" fieldPosition="0">
        <references count="5">
          <reference field="0" count="1">
            <x v="93"/>
          </reference>
          <reference field="2" count="1" selected="0">
            <x v="7"/>
          </reference>
          <reference field="3" count="1" selected="0">
            <x v="47"/>
          </reference>
          <reference field="6" count="1" selected="0">
            <x v="1"/>
          </reference>
          <reference field="10" count="1" selected="0">
            <x v="1"/>
          </reference>
        </references>
      </pivotArea>
    </format>
    <format dxfId="1076">
      <pivotArea dataOnly="0" labelOnly="1" outline="0" fieldPosition="0">
        <references count="5">
          <reference field="0" count="1">
            <x v="93"/>
          </reference>
          <reference field="2" count="1" selected="0">
            <x v="7"/>
          </reference>
          <reference field="3" count="1" selected="0">
            <x v="51"/>
          </reference>
          <reference field="6" count="1" selected="0">
            <x v="1"/>
          </reference>
          <reference field="10" count="1" selected="0">
            <x v="1"/>
          </reference>
        </references>
      </pivotArea>
    </format>
    <format dxfId="1075">
      <pivotArea dataOnly="0" labelOnly="1" outline="0" fieldPosition="0">
        <references count="5">
          <reference field="0" count="1">
            <x v="93"/>
          </reference>
          <reference field="2" count="1" selected="0">
            <x v="7"/>
          </reference>
          <reference field="3" count="1" selected="0">
            <x v="55"/>
          </reference>
          <reference field="6" count="1" selected="0">
            <x v="1"/>
          </reference>
          <reference field="10" count="1" selected="0">
            <x v="1"/>
          </reference>
        </references>
      </pivotArea>
    </format>
    <format dxfId="1074">
      <pivotArea dataOnly="0" labelOnly="1" outline="0" fieldPosition="0">
        <references count="5">
          <reference field="0" count="1">
            <x v="148"/>
          </reference>
          <reference field="2" count="1" selected="0">
            <x v="7"/>
          </reference>
          <reference field="3" count="1" selected="0">
            <x v="47"/>
          </reference>
          <reference field="6" count="1" selected="0">
            <x v="1"/>
          </reference>
          <reference field="10" count="1" selected="0">
            <x v="2"/>
          </reference>
        </references>
      </pivotArea>
    </format>
    <format dxfId="1073">
      <pivotArea dataOnly="0" labelOnly="1" outline="0" fieldPosition="0">
        <references count="5">
          <reference field="0" count="1">
            <x v="148"/>
          </reference>
          <reference field="2" count="1" selected="0">
            <x v="7"/>
          </reference>
          <reference field="3" count="1" selected="0">
            <x v="51"/>
          </reference>
          <reference field="6" count="1" selected="0">
            <x v="1"/>
          </reference>
          <reference field="10" count="1" selected="0">
            <x v="2"/>
          </reference>
        </references>
      </pivotArea>
    </format>
    <format dxfId="1072">
      <pivotArea dataOnly="0" labelOnly="1" outline="0" fieldPosition="0">
        <references count="5">
          <reference field="0" count="1">
            <x v="148"/>
          </reference>
          <reference field="2" count="1" selected="0">
            <x v="7"/>
          </reference>
          <reference field="3" count="1" selected="0">
            <x v="55"/>
          </reference>
          <reference field="6" count="1" selected="0">
            <x v="1"/>
          </reference>
          <reference field="10" count="1" selected="0">
            <x v="2"/>
          </reference>
        </references>
      </pivotArea>
    </format>
    <format dxfId="1071">
      <pivotArea dataOnly="0" labelOnly="1" outline="0" fieldPosition="0">
        <references count="5">
          <reference field="0" count="1">
            <x v="146"/>
          </reference>
          <reference field="2" count="1" selected="0">
            <x v="7"/>
          </reference>
          <reference field="3" count="1" selected="0">
            <x v="41"/>
          </reference>
          <reference field="6" count="1" selected="0">
            <x v="1"/>
          </reference>
          <reference field="10" count="1" selected="0">
            <x v="3"/>
          </reference>
        </references>
      </pivotArea>
    </format>
    <format dxfId="1070">
      <pivotArea dataOnly="0" labelOnly="1" outline="0" fieldPosition="0">
        <references count="5">
          <reference field="0" count="1">
            <x v="14"/>
          </reference>
          <reference field="2" count="1" selected="0">
            <x v="7"/>
          </reference>
          <reference field="3" count="1" selected="0">
            <x v="43"/>
          </reference>
          <reference field="6" count="1" selected="0">
            <x v="1"/>
          </reference>
          <reference field="10" count="1" selected="0">
            <x v="3"/>
          </reference>
        </references>
      </pivotArea>
    </format>
    <format dxfId="1069">
      <pivotArea dataOnly="0" labelOnly="1" outline="0" fieldPosition="0">
        <references count="5">
          <reference field="0" count="1">
            <x v="197"/>
          </reference>
          <reference field="2" count="1" selected="0">
            <x v="7"/>
          </reference>
          <reference field="3" count="1" selected="0">
            <x v="47"/>
          </reference>
          <reference field="6" count="1" selected="0">
            <x v="1"/>
          </reference>
          <reference field="10" count="1" selected="0">
            <x v="3"/>
          </reference>
        </references>
      </pivotArea>
    </format>
    <format dxfId="1068">
      <pivotArea dataOnly="0" labelOnly="1" outline="0" fieldPosition="0">
        <references count="5">
          <reference field="0" count="2">
            <x v="14"/>
            <x v="149"/>
          </reference>
          <reference field="2" count="1" selected="0">
            <x v="7"/>
          </reference>
          <reference field="3" count="1" selected="0">
            <x v="51"/>
          </reference>
          <reference field="6" count="1" selected="0">
            <x v="1"/>
          </reference>
          <reference field="10" count="1" selected="0">
            <x v="3"/>
          </reference>
        </references>
      </pivotArea>
    </format>
    <format dxfId="1067">
      <pivotArea dataOnly="0" labelOnly="1" outline="0" fieldPosition="0">
        <references count="5">
          <reference field="0" count="2">
            <x v="14"/>
            <x v="149"/>
          </reference>
          <reference field="2" count="1" selected="0">
            <x v="7"/>
          </reference>
          <reference field="3" count="1" selected="0">
            <x v="55"/>
          </reference>
          <reference field="6" count="1" selected="0">
            <x v="1"/>
          </reference>
          <reference field="10" count="1" selected="0">
            <x v="3"/>
          </reference>
        </references>
      </pivotArea>
    </format>
    <format dxfId="1066">
      <pivotArea dataOnly="0" labelOnly="1" outline="0" fieldPosition="0">
        <references count="5">
          <reference field="0" count="2">
            <x v="40"/>
            <x v="100"/>
          </reference>
          <reference field="2" count="1" selected="0">
            <x v="7"/>
          </reference>
          <reference field="3" count="1" selected="0">
            <x v="41"/>
          </reference>
          <reference field="6" count="1" selected="0">
            <x v="1"/>
          </reference>
          <reference field="10" count="1" selected="0">
            <x v="9"/>
          </reference>
        </references>
      </pivotArea>
    </format>
    <format dxfId="1065">
      <pivotArea dataOnly="0" labelOnly="1" outline="0" fieldPosition="0">
        <references count="5">
          <reference field="0" count="2">
            <x v="39"/>
            <x v="105"/>
          </reference>
          <reference field="2" count="1" selected="0">
            <x v="7"/>
          </reference>
          <reference field="3" count="1" selected="0">
            <x v="47"/>
          </reference>
          <reference field="6" count="1" selected="0">
            <x v="1"/>
          </reference>
          <reference field="10" count="1" selected="0">
            <x v="9"/>
          </reference>
        </references>
      </pivotArea>
    </format>
    <format dxfId="1064">
      <pivotArea dataOnly="0" labelOnly="1" outline="0" fieldPosition="0">
        <references count="5">
          <reference field="0" count="4">
            <x v="39"/>
            <x v="40"/>
            <x v="100"/>
            <x v="105"/>
          </reference>
          <reference field="2" count="1" selected="0">
            <x v="7"/>
          </reference>
          <reference field="3" count="1" selected="0">
            <x v="51"/>
          </reference>
          <reference field="6" count="1" selected="0">
            <x v="1"/>
          </reference>
          <reference field="10" count="1" selected="0">
            <x v="9"/>
          </reference>
        </references>
      </pivotArea>
    </format>
    <format dxfId="1063">
      <pivotArea dataOnly="0" labelOnly="1" outline="0" fieldPosition="0">
        <references count="5">
          <reference field="0" count="4">
            <x v="39"/>
            <x v="40"/>
            <x v="100"/>
            <x v="105"/>
          </reference>
          <reference field="2" count="1" selected="0">
            <x v="7"/>
          </reference>
          <reference field="3" count="1" selected="0">
            <x v="55"/>
          </reference>
          <reference field="6" count="1" selected="0">
            <x v="1"/>
          </reference>
          <reference field="10" count="1" selected="0">
            <x v="9"/>
          </reference>
        </references>
      </pivotArea>
    </format>
    <format dxfId="1062">
      <pivotArea dataOnly="0" labelOnly="1" outline="0" fieldPosition="0">
        <references count="5">
          <reference field="0" count="1">
            <x v="22"/>
          </reference>
          <reference field="2" count="1" selected="0">
            <x v="7"/>
          </reference>
          <reference field="3" count="1" selected="0">
            <x v="43"/>
          </reference>
          <reference field="6" count="1" selected="0">
            <x v="1"/>
          </reference>
          <reference field="10" count="1" selected="0">
            <x v="10"/>
          </reference>
        </references>
      </pivotArea>
    </format>
    <format dxfId="1061">
      <pivotArea dataOnly="0" labelOnly="1" outline="0" fieldPosition="0">
        <references count="5">
          <reference field="0" count="1">
            <x v="22"/>
          </reference>
          <reference field="2" count="1" selected="0">
            <x v="7"/>
          </reference>
          <reference field="3" count="1" selected="0">
            <x v="44"/>
          </reference>
          <reference field="6" count="1" selected="0">
            <x v="1"/>
          </reference>
          <reference field="10" count="1" selected="0">
            <x v="10"/>
          </reference>
        </references>
      </pivotArea>
    </format>
    <format dxfId="1060">
      <pivotArea dataOnly="0" labelOnly="1" outline="0" fieldPosition="0">
        <references count="5">
          <reference field="0" count="1">
            <x v="22"/>
          </reference>
          <reference field="2" count="1" selected="0">
            <x v="7"/>
          </reference>
          <reference field="3" count="1" selected="0">
            <x v="48"/>
          </reference>
          <reference field="6" count="1" selected="0">
            <x v="1"/>
          </reference>
          <reference field="10" count="1" selected="0">
            <x v="10"/>
          </reference>
        </references>
      </pivotArea>
    </format>
    <format dxfId="1059">
      <pivotArea dataOnly="0" labelOnly="1" outline="0" fieldPosition="0">
        <references count="5">
          <reference field="0" count="1">
            <x v="22"/>
          </reference>
          <reference field="2" count="1" selected="0">
            <x v="7"/>
          </reference>
          <reference field="3" count="1" selected="0">
            <x v="49"/>
          </reference>
          <reference field="6" count="1" selected="0">
            <x v="1"/>
          </reference>
          <reference field="10" count="1" selected="0">
            <x v="10"/>
          </reference>
        </references>
      </pivotArea>
    </format>
    <format dxfId="1058">
      <pivotArea dataOnly="0" labelOnly="1" outline="0" fieldPosition="0">
        <references count="5">
          <reference field="0" count="1">
            <x v="22"/>
          </reference>
          <reference field="2" count="1" selected="0">
            <x v="7"/>
          </reference>
          <reference field="3" count="1" selected="0">
            <x v="50"/>
          </reference>
          <reference field="6" count="1" selected="0">
            <x v="1"/>
          </reference>
          <reference field="10" count="1" selected="0">
            <x v="10"/>
          </reference>
        </references>
      </pivotArea>
    </format>
    <format dxfId="1057">
      <pivotArea dataOnly="0" labelOnly="1" outline="0" fieldPosition="0">
        <references count="5">
          <reference field="0" count="1">
            <x v="190"/>
          </reference>
          <reference field="2" count="1" selected="0">
            <x v="7"/>
          </reference>
          <reference field="3" count="1" selected="0">
            <x v="42"/>
          </reference>
          <reference field="6" count="1" selected="0">
            <x v="1"/>
          </reference>
          <reference field="10" count="1" selected="0">
            <x v="12"/>
          </reference>
        </references>
      </pivotArea>
    </format>
    <format dxfId="1056">
      <pivotArea dataOnly="0" labelOnly="1" outline="0" fieldPosition="0">
        <references count="5">
          <reference field="0" count="2">
            <x v="5"/>
            <x v="86"/>
          </reference>
          <reference field="2" count="1" selected="0">
            <x v="7"/>
          </reference>
          <reference field="3" count="1" selected="0">
            <x v="43"/>
          </reference>
          <reference field="6" count="1" selected="0">
            <x v="1"/>
          </reference>
          <reference field="10" count="1" selected="0">
            <x v="12"/>
          </reference>
        </references>
      </pivotArea>
    </format>
    <format dxfId="1055">
      <pivotArea dataOnly="0" labelOnly="1" outline="0" fieldPosition="0">
        <references count="5">
          <reference field="0" count="1">
            <x v="190"/>
          </reference>
          <reference field="2" count="1" selected="0">
            <x v="7"/>
          </reference>
          <reference field="3" count="1" selected="0">
            <x v="52"/>
          </reference>
          <reference field="6" count="1" selected="0">
            <x v="1"/>
          </reference>
          <reference field="10" count="1" selected="0">
            <x v="12"/>
          </reference>
        </references>
      </pivotArea>
    </format>
    <format dxfId="1054">
      <pivotArea dataOnly="0" labelOnly="1" outline="0" fieldPosition="0">
        <references count="5">
          <reference field="0" count="2">
            <x v="4"/>
            <x v="86"/>
          </reference>
          <reference field="2" count="1" selected="0">
            <x v="7"/>
          </reference>
          <reference field="3" count="1" selected="0">
            <x v="53"/>
          </reference>
          <reference field="6" count="1" selected="0">
            <x v="1"/>
          </reference>
          <reference field="10" count="1" selected="0">
            <x v="12"/>
          </reference>
        </references>
      </pivotArea>
    </format>
    <format dxfId="1053">
      <pivotArea dataOnly="0" labelOnly="1" outline="0" fieldPosition="0">
        <references count="5">
          <reference field="0" count="1">
            <x v="190"/>
          </reference>
          <reference field="2" count="1" selected="0">
            <x v="7"/>
          </reference>
          <reference field="3" count="1" selected="0">
            <x v="56"/>
          </reference>
          <reference field="6" count="1" selected="0">
            <x v="1"/>
          </reference>
          <reference field="10" count="1" selected="0">
            <x v="12"/>
          </reference>
        </references>
      </pivotArea>
    </format>
    <format dxfId="1052">
      <pivotArea dataOnly="0" labelOnly="1" outline="0" fieldPosition="0">
        <references count="5">
          <reference field="0" count="2">
            <x v="4"/>
            <x v="86"/>
          </reference>
          <reference field="2" count="1" selected="0">
            <x v="7"/>
          </reference>
          <reference field="3" count="1" selected="0">
            <x v="57"/>
          </reference>
          <reference field="6" count="1" selected="0">
            <x v="1"/>
          </reference>
          <reference field="10" count="1" selected="0">
            <x v="12"/>
          </reference>
        </references>
      </pivotArea>
    </format>
    <format dxfId="1051">
      <pivotArea dataOnly="0" labelOnly="1" outline="0" fieldPosition="0">
        <references count="5">
          <reference field="0" count="2">
            <x v="25"/>
            <x v="164"/>
          </reference>
          <reference field="2" count="1" selected="0">
            <x v="7"/>
          </reference>
          <reference field="3" count="1" selected="0">
            <x v="42"/>
          </reference>
          <reference field="6" count="1" selected="0">
            <x v="1"/>
          </reference>
          <reference field="10" count="1" selected="0">
            <x v="14"/>
          </reference>
        </references>
      </pivotArea>
    </format>
    <format dxfId="1050">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14"/>
          </reference>
        </references>
      </pivotArea>
    </format>
    <format dxfId="1049">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14"/>
          </reference>
        </references>
      </pivotArea>
    </format>
    <format dxfId="1048">
      <pivotArea dataOnly="0" labelOnly="1" outline="0" fieldPosition="0">
        <references count="5">
          <reference field="0" count="1">
            <x v="211"/>
          </reference>
          <reference field="2" count="1" selected="0">
            <x v="7"/>
          </reference>
          <reference field="3" count="1" selected="0">
            <x v="42"/>
          </reference>
          <reference field="6" count="1" selected="0">
            <x v="1"/>
          </reference>
          <reference field="10" count="1" selected="0">
            <x v="16"/>
          </reference>
        </references>
      </pivotArea>
    </format>
    <format dxfId="1047">
      <pivotArea dataOnly="0" labelOnly="1" outline="0" fieldPosition="0">
        <references count="5">
          <reference field="0" count="1">
            <x v="211"/>
          </reference>
          <reference field="2" count="1" selected="0">
            <x v="7"/>
          </reference>
          <reference field="3" count="1" selected="0">
            <x v="52"/>
          </reference>
          <reference field="6" count="1" selected="0">
            <x v="1"/>
          </reference>
          <reference field="10" count="1" selected="0">
            <x v="16"/>
          </reference>
        </references>
      </pivotArea>
    </format>
    <format dxfId="1046">
      <pivotArea dataOnly="0" labelOnly="1" outline="0" fieldPosition="0">
        <references count="5">
          <reference field="0" count="1">
            <x v="211"/>
          </reference>
          <reference field="2" count="1" selected="0">
            <x v="7"/>
          </reference>
          <reference field="3" count="1" selected="0">
            <x v="56"/>
          </reference>
          <reference field="6" count="1" selected="0">
            <x v="1"/>
          </reference>
          <reference field="10" count="1" selected="0">
            <x v="16"/>
          </reference>
        </references>
      </pivotArea>
    </format>
    <format dxfId="1045">
      <pivotArea dataOnly="0" labelOnly="1" outline="0" fieldPosition="0">
        <references count="5">
          <reference field="0" count="1">
            <x v="210"/>
          </reference>
          <reference field="2" count="1" selected="0">
            <x v="7"/>
          </reference>
          <reference field="3" count="1" selected="0">
            <x v="42"/>
          </reference>
          <reference field="6" count="1" selected="0">
            <x v="1"/>
          </reference>
          <reference field="10" count="1" selected="0">
            <x v="17"/>
          </reference>
        </references>
      </pivotArea>
    </format>
    <format dxfId="1044">
      <pivotArea dataOnly="0" labelOnly="1" outline="0" fieldPosition="0">
        <references count="5">
          <reference field="0" count="1">
            <x v="119"/>
          </reference>
          <reference field="2" count="1" selected="0">
            <x v="7"/>
          </reference>
          <reference field="3" count="1" selected="0">
            <x v="45"/>
          </reference>
          <reference field="6" count="1" selected="0">
            <x v="1"/>
          </reference>
          <reference field="10" count="1" selected="0">
            <x v="17"/>
          </reference>
        </references>
      </pivotArea>
    </format>
    <format dxfId="1043">
      <pivotArea dataOnly="0" labelOnly="1" outline="0" fieldPosition="0">
        <references count="5">
          <reference field="0" count="2">
            <x v="11"/>
            <x v="187"/>
          </reference>
          <reference field="2" count="1" selected="0">
            <x v="7"/>
          </reference>
          <reference field="3" count="1" selected="0">
            <x v="42"/>
          </reference>
          <reference field="6" count="1" selected="0">
            <x v="1"/>
          </reference>
          <reference field="10" count="1" selected="0">
            <x v="18"/>
          </reference>
        </references>
      </pivotArea>
    </format>
    <format dxfId="1042">
      <pivotArea dataOnly="0" labelOnly="1" outline="0" fieldPosition="0">
        <references count="5">
          <reference field="0" count="1">
            <x v="11"/>
          </reference>
          <reference field="2" count="1" selected="0">
            <x v="7"/>
          </reference>
          <reference field="3" count="1" selected="0">
            <x v="43"/>
          </reference>
          <reference field="6" count="1" selected="0">
            <x v="1"/>
          </reference>
          <reference field="10" count="1" selected="0">
            <x v="18"/>
          </reference>
        </references>
      </pivotArea>
    </format>
    <format dxfId="1041">
      <pivotArea dataOnly="0" labelOnly="1" outline="0" fieldPosition="0">
        <references count="5">
          <reference field="0" count="2">
            <x v="11"/>
            <x v="188"/>
          </reference>
          <reference field="2" count="1" selected="0">
            <x v="7"/>
          </reference>
          <reference field="3" count="1" selected="0">
            <x v="52"/>
          </reference>
          <reference field="6" count="1" selected="0">
            <x v="1"/>
          </reference>
          <reference field="10" count="1" selected="0">
            <x v="18"/>
          </reference>
        </references>
      </pivotArea>
    </format>
    <format dxfId="1040">
      <pivotArea dataOnly="0" labelOnly="1" outline="0" fieldPosition="0">
        <references count="5">
          <reference field="0" count="1">
            <x v="11"/>
          </reference>
          <reference field="2" count="1" selected="0">
            <x v="7"/>
          </reference>
          <reference field="3" count="1" selected="0">
            <x v="53"/>
          </reference>
          <reference field="6" count="1" selected="0">
            <x v="1"/>
          </reference>
          <reference field="10" count="1" selected="0">
            <x v="18"/>
          </reference>
        </references>
      </pivotArea>
    </format>
    <format dxfId="1039">
      <pivotArea dataOnly="0" labelOnly="1" outline="0" fieldPosition="0">
        <references count="5">
          <reference field="0" count="2">
            <x v="11"/>
            <x v="188"/>
          </reference>
          <reference field="2" count="1" selected="0">
            <x v="7"/>
          </reference>
          <reference field="3" count="1" selected="0">
            <x v="56"/>
          </reference>
          <reference field="6" count="1" selected="0">
            <x v="1"/>
          </reference>
          <reference field="10" count="1" selected="0">
            <x v="18"/>
          </reference>
        </references>
      </pivotArea>
    </format>
    <format dxfId="1038">
      <pivotArea dataOnly="0" labelOnly="1" outline="0" fieldPosition="0">
        <references count="5">
          <reference field="0" count="1">
            <x v="11"/>
          </reference>
          <reference field="2" count="1" selected="0">
            <x v="7"/>
          </reference>
          <reference field="3" count="1" selected="0">
            <x v="57"/>
          </reference>
          <reference field="6" count="1" selected="0">
            <x v="1"/>
          </reference>
          <reference field="10" count="1" selected="0">
            <x v="18"/>
          </reference>
        </references>
      </pivotArea>
    </format>
    <format dxfId="1037">
      <pivotArea dataOnly="0" labelOnly="1" outline="0" fieldPosition="0">
        <references count="5">
          <reference field="0" count="2">
            <x v="124"/>
            <x v="139"/>
          </reference>
          <reference field="2" count="1" selected="0">
            <x v="7"/>
          </reference>
          <reference field="3" count="1" selected="0">
            <x v="43"/>
          </reference>
          <reference field="6" count="1" selected="0">
            <x v="1"/>
          </reference>
          <reference field="10" count="1" selected="0">
            <x v="21"/>
          </reference>
        </references>
      </pivotArea>
    </format>
    <format dxfId="1036">
      <pivotArea dataOnly="0" labelOnly="1" outline="0" fieldPosition="0">
        <references count="5">
          <reference field="0" count="2">
            <x v="124"/>
            <x v="139"/>
          </reference>
          <reference field="2" count="1" selected="0">
            <x v="7"/>
          </reference>
          <reference field="3" count="1" selected="0">
            <x v="53"/>
          </reference>
          <reference field="6" count="1" selected="0">
            <x v="1"/>
          </reference>
          <reference field="10" count="1" selected="0">
            <x v="21"/>
          </reference>
        </references>
      </pivotArea>
    </format>
    <format dxfId="1035">
      <pivotArea dataOnly="0" labelOnly="1" outline="0" fieldPosition="0">
        <references count="5">
          <reference field="0" count="2">
            <x v="124"/>
            <x v="139"/>
          </reference>
          <reference field="2" count="1" selected="0">
            <x v="7"/>
          </reference>
          <reference field="3" count="1" selected="0">
            <x v="57"/>
          </reference>
          <reference field="6" count="1" selected="0">
            <x v="1"/>
          </reference>
          <reference field="10" count="1" selected="0">
            <x v="21"/>
          </reference>
        </references>
      </pivotArea>
    </format>
    <format dxfId="1034">
      <pivotArea dataOnly="0" labelOnly="1" outline="0" fieldPosition="0">
        <references count="5">
          <reference field="0" count="1">
            <x v="67"/>
          </reference>
          <reference field="2" count="1" selected="0">
            <x v="7"/>
          </reference>
          <reference field="3" count="1" selected="0">
            <x v="42"/>
          </reference>
          <reference field="6" count="1" selected="0">
            <x v="1"/>
          </reference>
          <reference field="10" count="1" selected="0">
            <x v="23"/>
          </reference>
        </references>
      </pivotArea>
    </format>
    <format dxfId="1033">
      <pivotArea dataOnly="0" labelOnly="1" outline="0" fieldPosition="0">
        <references count="5">
          <reference field="0" count="1">
            <x v="67"/>
          </reference>
          <reference field="2" count="1" selected="0">
            <x v="7"/>
          </reference>
          <reference field="3" count="1" selected="0">
            <x v="52"/>
          </reference>
          <reference field="6" count="1" selected="0">
            <x v="1"/>
          </reference>
          <reference field="10" count="1" selected="0">
            <x v="23"/>
          </reference>
        </references>
      </pivotArea>
    </format>
    <format dxfId="1032">
      <pivotArea dataOnly="0" labelOnly="1" outline="0" fieldPosition="0">
        <references count="5">
          <reference field="0" count="1">
            <x v="67"/>
          </reference>
          <reference field="2" count="1" selected="0">
            <x v="7"/>
          </reference>
          <reference field="3" count="1" selected="0">
            <x v="56"/>
          </reference>
          <reference field="6" count="1" selected="0">
            <x v="1"/>
          </reference>
          <reference field="10" count="1" selected="0">
            <x v="23"/>
          </reference>
        </references>
      </pivotArea>
    </format>
    <format dxfId="1031">
      <pivotArea dataOnly="0" labelOnly="1" outline="0" fieldPosition="0">
        <references count="5">
          <reference field="0" count="2">
            <x v="25"/>
            <x v="166"/>
          </reference>
          <reference field="2" count="1" selected="0">
            <x v="7"/>
          </reference>
          <reference field="3" count="1" selected="0">
            <x v="42"/>
          </reference>
          <reference field="6" count="1" selected="0">
            <x v="1"/>
          </reference>
          <reference field="10" count="1" selected="0">
            <x v="24"/>
          </reference>
        </references>
      </pivotArea>
    </format>
    <format dxfId="1030">
      <pivotArea dataOnly="0" labelOnly="1" outline="0" fieldPosition="0">
        <references count="5">
          <reference field="0" count="1">
            <x v="177"/>
          </reference>
          <reference field="2" count="1" selected="0">
            <x v="7"/>
          </reference>
          <reference field="3" count="1" selected="0">
            <x v="43"/>
          </reference>
          <reference field="6" count="1" selected="0">
            <x v="1"/>
          </reference>
          <reference field="10" count="1" selected="0">
            <x v="24"/>
          </reference>
        </references>
      </pivotArea>
    </format>
    <format dxfId="1029">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24"/>
          </reference>
        </references>
      </pivotArea>
    </format>
    <format dxfId="1028">
      <pivotArea dataOnly="0" labelOnly="1" outline="0" fieldPosition="0">
        <references count="5">
          <reference field="0" count="1">
            <x v="177"/>
          </reference>
          <reference field="2" count="1" selected="0">
            <x v="7"/>
          </reference>
          <reference field="3" count="1" selected="0">
            <x v="53"/>
          </reference>
          <reference field="6" count="1" selected="0">
            <x v="1"/>
          </reference>
          <reference field="10" count="1" selected="0">
            <x v="24"/>
          </reference>
        </references>
      </pivotArea>
    </format>
    <format dxfId="1027">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24"/>
          </reference>
        </references>
      </pivotArea>
    </format>
    <format dxfId="1026">
      <pivotArea dataOnly="0" labelOnly="1" outline="0" fieldPosition="0">
        <references count="5">
          <reference field="0" count="1">
            <x v="177"/>
          </reference>
          <reference field="2" count="1" selected="0">
            <x v="7"/>
          </reference>
          <reference field="3" count="1" selected="0">
            <x v="57"/>
          </reference>
          <reference field="6" count="1" selected="0">
            <x v="1"/>
          </reference>
          <reference field="10" count="1" selected="0">
            <x v="24"/>
          </reference>
        </references>
      </pivotArea>
    </format>
    <format dxfId="1025">
      <pivotArea dataOnly="0" labelOnly="1" outline="0" fieldPosition="0">
        <references count="5">
          <reference field="0" count="2">
            <x v="105"/>
            <x v="144"/>
          </reference>
          <reference field="2" count="1" selected="0">
            <x v="7"/>
          </reference>
          <reference field="3" count="1" selected="0">
            <x v="43"/>
          </reference>
          <reference field="6" count="1" selected="0">
            <x v="1"/>
          </reference>
          <reference field="10" count="1" selected="0">
            <x v="25"/>
          </reference>
        </references>
      </pivotArea>
    </format>
    <format dxfId="1024">
      <pivotArea dataOnly="0" labelOnly="1" outline="0" fieldPosition="0">
        <references count="5">
          <reference field="0" count="1">
            <x v="182"/>
          </reference>
          <reference field="2" count="1" selected="0">
            <x v="7"/>
          </reference>
          <reference field="3" count="1" selected="0">
            <x v="46"/>
          </reference>
          <reference field="6" count="1" selected="0">
            <x v="1"/>
          </reference>
          <reference field="10" count="1" selected="0">
            <x v="25"/>
          </reference>
        </references>
      </pivotArea>
    </format>
    <format dxfId="1023">
      <pivotArea dataOnly="0" labelOnly="1" outline="0" fieldPosition="0">
        <references count="5">
          <reference field="0" count="2">
            <x v="105"/>
            <x v="144"/>
          </reference>
          <reference field="2" count="1" selected="0">
            <x v="7"/>
          </reference>
          <reference field="3" count="1" selected="0">
            <x v="53"/>
          </reference>
          <reference field="6" count="1" selected="0">
            <x v="1"/>
          </reference>
          <reference field="10" count="1" selected="0">
            <x v="25"/>
          </reference>
        </references>
      </pivotArea>
    </format>
    <format dxfId="1022">
      <pivotArea dataOnly="0" labelOnly="1" outline="0" fieldPosition="0">
        <references count="5">
          <reference field="0" count="1">
            <x v="182"/>
          </reference>
          <reference field="2" count="1" selected="0">
            <x v="7"/>
          </reference>
          <reference field="3" count="1" selected="0">
            <x v="54"/>
          </reference>
          <reference field="6" count="1" selected="0">
            <x v="1"/>
          </reference>
          <reference field="10" count="1" selected="0">
            <x v="25"/>
          </reference>
        </references>
      </pivotArea>
    </format>
    <format dxfId="1021">
      <pivotArea dataOnly="0" labelOnly="1" outline="0" fieldPosition="0">
        <references count="5">
          <reference field="0" count="2">
            <x v="105"/>
            <x v="144"/>
          </reference>
          <reference field="2" count="1" selected="0">
            <x v="7"/>
          </reference>
          <reference field="3" count="1" selected="0">
            <x v="57"/>
          </reference>
          <reference field="6" count="1" selected="0">
            <x v="1"/>
          </reference>
          <reference field="10" count="1" selected="0">
            <x v="25"/>
          </reference>
        </references>
      </pivotArea>
    </format>
    <format dxfId="1020">
      <pivotArea dataOnly="0" labelOnly="1" outline="0" fieldPosition="0">
        <references count="5">
          <reference field="0" count="1">
            <x v="182"/>
          </reference>
          <reference field="2" count="1" selected="0">
            <x v="7"/>
          </reference>
          <reference field="3" count="1" selected="0">
            <x v="58"/>
          </reference>
          <reference field="6" count="1" selected="0">
            <x v="1"/>
          </reference>
          <reference field="10" count="1" selected="0">
            <x v="25"/>
          </reference>
        </references>
      </pivotArea>
    </format>
    <format dxfId="1019">
      <pivotArea dataOnly="0" labelOnly="1" outline="0" fieldPosition="0">
        <references count="5">
          <reference field="0" count="6">
            <x v="16"/>
            <x v="17"/>
            <x v="18"/>
            <x v="89"/>
            <x v="90"/>
            <x v="106"/>
          </reference>
          <reference field="2" count="1" selected="0">
            <x v="8"/>
          </reference>
          <reference field="3" count="1" selected="0">
            <x v="73"/>
          </reference>
          <reference field="6" count="1" selected="0">
            <x v="1"/>
          </reference>
          <reference field="10" count="1" selected="0">
            <x v="0"/>
          </reference>
        </references>
      </pivotArea>
    </format>
    <format dxfId="1018">
      <pivotArea dataOnly="0" labelOnly="1" outline="0" fieldPosition="0">
        <references count="5">
          <reference field="0" count="1">
            <x v="147"/>
          </reference>
          <reference field="2" count="1" selected="0">
            <x v="8"/>
          </reference>
          <reference field="3" count="1" selected="0">
            <x v="74"/>
          </reference>
          <reference field="6" count="1" selected="0">
            <x v="1"/>
          </reference>
          <reference field="10" count="1" selected="0">
            <x v="0"/>
          </reference>
        </references>
      </pivotArea>
    </format>
    <format dxfId="1017">
      <pivotArea dataOnly="0" labelOnly="1" outline="0" fieldPosition="0">
        <references count="5">
          <reference field="0" count="1">
            <x v="155"/>
          </reference>
          <reference field="2" count="1" selected="0">
            <x v="8"/>
          </reference>
          <reference field="3" count="1" selected="0">
            <x v="76"/>
          </reference>
          <reference field="6" count="1" selected="0">
            <x v="1"/>
          </reference>
          <reference field="10" count="1" selected="0">
            <x v="0"/>
          </reference>
        </references>
      </pivotArea>
    </format>
    <format dxfId="1016">
      <pivotArea dataOnly="0" labelOnly="1" outline="0" fieldPosition="0">
        <references count="5">
          <reference field="0" count="1">
            <x v="129"/>
          </reference>
          <reference field="2" count="1" selected="0">
            <x v="8"/>
          </reference>
          <reference field="3" count="1" selected="0">
            <x v="79"/>
          </reference>
          <reference field="6" count="1" selected="0">
            <x v="1"/>
          </reference>
          <reference field="10" count="1" selected="0">
            <x v="0"/>
          </reference>
        </references>
      </pivotArea>
    </format>
    <format dxfId="1015">
      <pivotArea dataOnly="0" labelOnly="1" outline="0" fieldPosition="0">
        <references count="5">
          <reference field="0" count="2">
            <x v="79"/>
            <x v="98"/>
          </reference>
          <reference field="2" count="1" selected="0">
            <x v="8"/>
          </reference>
          <reference field="3" count="1" selected="0">
            <x v="63"/>
          </reference>
          <reference field="6" count="1" selected="0">
            <x v="1"/>
          </reference>
          <reference field="10" count="1" selected="0">
            <x v="1"/>
          </reference>
        </references>
      </pivotArea>
    </format>
    <format dxfId="1014">
      <pivotArea dataOnly="0" labelOnly="1" outline="0" fieldPosition="0">
        <references count="5">
          <reference field="0" count="1">
            <x v="79"/>
          </reference>
          <reference field="2" count="1" selected="0">
            <x v="8"/>
          </reference>
          <reference field="3" count="1" selected="0">
            <x v="64"/>
          </reference>
          <reference field="6" count="1" selected="0">
            <x v="1"/>
          </reference>
          <reference field="10" count="1" selected="0">
            <x v="1"/>
          </reference>
        </references>
      </pivotArea>
    </format>
    <format dxfId="1013">
      <pivotArea dataOnly="0" labelOnly="1" outline="0" fieldPosition="0">
        <references count="5">
          <reference field="0" count="1">
            <x v="54"/>
          </reference>
          <reference field="2" count="1" selected="0">
            <x v="8"/>
          </reference>
          <reference field="3" count="1" selected="0">
            <x v="65"/>
          </reference>
          <reference field="6" count="1" selected="0">
            <x v="1"/>
          </reference>
          <reference field="10" count="1" selected="0">
            <x v="1"/>
          </reference>
        </references>
      </pivotArea>
    </format>
    <format dxfId="1012">
      <pivotArea dataOnly="0" labelOnly="1" outline="0" fieldPosition="0">
        <references count="5">
          <reference field="0" count="1">
            <x v="131"/>
          </reference>
          <reference field="2" count="1" selected="0">
            <x v="8"/>
          </reference>
          <reference field="3" count="1" selected="0">
            <x v="81"/>
          </reference>
          <reference field="6" count="1" selected="0">
            <x v="1"/>
          </reference>
          <reference field="10" count="1" selected="0">
            <x v="1"/>
          </reference>
        </references>
      </pivotArea>
    </format>
    <format dxfId="1011">
      <pivotArea dataOnly="0" labelOnly="1" outline="0" fieldPosition="0">
        <references count="5">
          <reference field="0" count="7">
            <x v="94"/>
            <x v="96"/>
            <x v="198"/>
            <x v="201"/>
            <x v="202"/>
            <x v="203"/>
            <x v="204"/>
          </reference>
          <reference field="2" count="1" selected="0">
            <x v="8"/>
          </reference>
          <reference field="3" count="1" selected="0">
            <x v="90"/>
          </reference>
          <reference field="6" count="1" selected="0">
            <x v="1"/>
          </reference>
          <reference field="10" count="1" selected="0">
            <x v="1"/>
          </reference>
        </references>
      </pivotArea>
    </format>
    <format dxfId="1010">
      <pivotArea dataOnly="0" labelOnly="1" outline="0" fieldPosition="0">
        <references count="5">
          <reference field="0" count="18">
            <x v="6"/>
            <x v="7"/>
            <x v="8"/>
            <x v="9"/>
            <x v="51"/>
            <x v="56"/>
            <x v="73"/>
            <x v="77"/>
            <x v="168"/>
            <x v="171"/>
            <x v="172"/>
            <x v="173"/>
            <x v="174"/>
            <x v="175"/>
            <x v="176"/>
            <x v="180"/>
            <x v="181"/>
            <x v="209"/>
          </reference>
          <reference field="2" count="1" selected="0">
            <x v="8"/>
          </reference>
          <reference field="3" count="1" selected="0">
            <x v="92"/>
          </reference>
          <reference field="6" count="1" selected="0">
            <x v="1"/>
          </reference>
          <reference field="10" count="1" selected="0">
            <x v="1"/>
          </reference>
        </references>
      </pivotArea>
    </format>
    <format dxfId="1009">
      <pivotArea dataOnly="0" labelOnly="1" outline="0" fieldPosition="0">
        <references count="5">
          <reference field="0" count="3">
            <x v="33"/>
            <x v="34"/>
            <x v="132"/>
          </reference>
          <reference field="2" count="1" selected="0">
            <x v="8"/>
          </reference>
          <reference field="3" count="1" selected="0">
            <x v="93"/>
          </reference>
          <reference field="6" count="1" selected="0">
            <x v="1"/>
          </reference>
          <reference field="10" count="1" selected="0">
            <x v="1"/>
          </reference>
        </references>
      </pivotArea>
    </format>
    <format dxfId="1008">
      <pivotArea dataOnly="0" labelOnly="1" outline="0" fieldPosition="0">
        <references count="5">
          <reference field="0" count="1">
            <x v="95"/>
          </reference>
          <reference field="2" count="1" selected="0">
            <x v="8"/>
          </reference>
          <reference field="3" count="1" selected="0">
            <x v="94"/>
          </reference>
          <reference field="6" count="1" selected="0">
            <x v="1"/>
          </reference>
          <reference field="10" count="1" selected="0">
            <x v="1"/>
          </reference>
        </references>
      </pivotArea>
    </format>
    <format dxfId="1007">
      <pivotArea dataOnly="0" labelOnly="1" outline="0" fieldPosition="0">
        <references count="5">
          <reference field="0" count="3">
            <x v="130"/>
            <x v="133"/>
            <x v="134"/>
          </reference>
          <reference field="2" count="1" selected="0">
            <x v="8"/>
          </reference>
          <reference field="3" count="1" selected="0">
            <x v="95"/>
          </reference>
          <reference field="6" count="1" selected="0">
            <x v="1"/>
          </reference>
          <reference field="10" count="1" selected="0">
            <x v="1"/>
          </reference>
        </references>
      </pivotArea>
    </format>
    <format dxfId="1006">
      <pivotArea dataOnly="0" labelOnly="1" outline="0" fieldPosition="0">
        <references count="5">
          <reference field="0" count="1">
            <x v="149"/>
          </reference>
          <reference field="2" count="1" selected="0">
            <x v="8"/>
          </reference>
          <reference field="3" count="1" selected="0">
            <x v="97"/>
          </reference>
          <reference field="6" count="1" selected="0">
            <x v="1"/>
          </reference>
          <reference field="10" count="1" selected="0">
            <x v="1"/>
          </reference>
        </references>
      </pivotArea>
    </format>
    <format dxfId="1005">
      <pivotArea dataOnly="0" labelOnly="1" outline="0" fieldPosition="0">
        <references count="5">
          <reference field="0" count="2">
            <x v="196"/>
            <x v="197"/>
          </reference>
          <reference field="2" count="1" selected="0">
            <x v="8"/>
          </reference>
          <reference field="3" count="1" selected="0">
            <x v="60"/>
          </reference>
          <reference field="6" count="1" selected="0">
            <x v="1"/>
          </reference>
          <reference field="10" count="1" selected="0">
            <x v="3"/>
          </reference>
        </references>
      </pivotArea>
    </format>
    <format dxfId="1004">
      <pivotArea dataOnly="0" labelOnly="1" outline="0" fieldPosition="0">
        <references count="5">
          <reference field="0" count="1">
            <x v="197"/>
          </reference>
          <reference field="2" count="1" selected="0">
            <x v="8"/>
          </reference>
          <reference field="3" count="1" selected="0">
            <x v="63"/>
          </reference>
          <reference field="6" count="1" selected="0">
            <x v="1"/>
          </reference>
          <reference field="10" count="1" selected="0">
            <x v="3"/>
          </reference>
        </references>
      </pivotArea>
    </format>
    <format dxfId="1003">
      <pivotArea dataOnly="0" labelOnly="1" outline="0" fieldPosition="0">
        <references count="5">
          <reference field="0" count="1">
            <x v="196"/>
          </reference>
          <reference field="2" count="1" selected="0">
            <x v="8"/>
          </reference>
          <reference field="3" count="1" selected="0">
            <x v="71"/>
          </reference>
          <reference field="6" count="1" selected="0">
            <x v="1"/>
          </reference>
          <reference field="10" count="1" selected="0">
            <x v="3"/>
          </reference>
        </references>
      </pivotArea>
    </format>
    <format dxfId="1002">
      <pivotArea dataOnly="0" labelOnly="1" outline="0" fieldPosition="0">
        <references count="5">
          <reference field="0" count="1">
            <x v="76"/>
          </reference>
          <reference field="2" count="1" selected="0">
            <x v="8"/>
          </reference>
          <reference field="3" count="1" selected="0">
            <x v="73"/>
          </reference>
          <reference field="6" count="1" selected="0">
            <x v="1"/>
          </reference>
          <reference field="10" count="1" selected="0">
            <x v="4"/>
          </reference>
        </references>
      </pivotArea>
    </format>
    <format dxfId="1001">
      <pivotArea dataOnly="0" labelOnly="1" outline="0" fieldPosition="0">
        <references count="5">
          <reference field="0" count="1">
            <x v="31"/>
          </reference>
          <reference field="2" count="1" selected="0">
            <x v="8"/>
          </reference>
          <reference field="3" count="1" selected="0">
            <x v="63"/>
          </reference>
          <reference field="6" count="1" selected="0">
            <x v="1"/>
          </reference>
          <reference field="10" count="1" selected="0">
            <x v="5"/>
          </reference>
        </references>
      </pivotArea>
    </format>
    <format dxfId="1000">
      <pivotArea dataOnly="0" labelOnly="1" outline="0" fieldPosition="0">
        <references count="5">
          <reference field="0" count="1">
            <x v="42"/>
          </reference>
          <reference field="2" count="1" selected="0">
            <x v="8"/>
          </reference>
          <reference field="3" count="1" selected="0">
            <x v="79"/>
          </reference>
          <reference field="6" count="1" selected="0">
            <x v="1"/>
          </reference>
          <reference field="10" count="1" selected="0">
            <x v="5"/>
          </reference>
        </references>
      </pivotArea>
    </format>
    <format dxfId="999">
      <pivotArea dataOnly="0" labelOnly="1" outline="0" fieldPosition="0">
        <references count="5">
          <reference field="0" count="1">
            <x v="28"/>
          </reference>
          <reference field="2" count="1" selected="0">
            <x v="8"/>
          </reference>
          <reference field="3" count="1" selected="0">
            <x v="66"/>
          </reference>
          <reference field="6" count="1" selected="0">
            <x v="1"/>
          </reference>
          <reference field="10" count="1" selected="0">
            <x v="6"/>
          </reference>
        </references>
      </pivotArea>
    </format>
    <format dxfId="998">
      <pivotArea dataOnly="0" labelOnly="1" outline="0" fieldPosition="0">
        <references count="5">
          <reference field="0" count="1">
            <x v="62"/>
          </reference>
          <reference field="2" count="1" selected="0">
            <x v="8"/>
          </reference>
          <reference field="3" count="1" selected="0">
            <x v="96"/>
          </reference>
          <reference field="6" count="1" selected="0">
            <x v="1"/>
          </reference>
          <reference field="10" count="1" selected="0">
            <x v="6"/>
          </reference>
        </references>
      </pivotArea>
    </format>
    <format dxfId="997">
      <pivotArea dataOnly="0" labelOnly="1" outline="0" fieldPosition="0">
        <references count="5">
          <reference field="0" count="1">
            <x v="61"/>
          </reference>
          <reference field="2" count="1" selected="0">
            <x v="8"/>
          </reference>
          <reference field="3" count="1" selected="0">
            <x v="96"/>
          </reference>
          <reference field="6" count="1" selected="0">
            <x v="1"/>
          </reference>
          <reference field="10" count="1" selected="0">
            <x v="7"/>
          </reference>
        </references>
      </pivotArea>
    </format>
    <format dxfId="996">
      <pivotArea dataOnly="0" labelOnly="1" outline="0" fieldPosition="0">
        <references count="5">
          <reference field="0" count="1">
            <x v="2"/>
          </reference>
          <reference field="2" count="1" selected="0">
            <x v="8"/>
          </reference>
          <reference field="3" count="1" selected="0">
            <x v="69"/>
          </reference>
          <reference field="6" count="1" selected="0">
            <x v="1"/>
          </reference>
          <reference field="10" count="1" selected="0">
            <x v="8"/>
          </reference>
        </references>
      </pivotArea>
    </format>
    <format dxfId="995">
      <pivotArea dataOnly="0" labelOnly="1" outline="0" fieldPosition="0">
        <references count="5">
          <reference field="0" count="1">
            <x v="109"/>
          </reference>
          <reference field="2" count="1" selected="0">
            <x v="8"/>
          </reference>
          <reference field="3" count="1" selected="0">
            <x v="59"/>
          </reference>
          <reference field="6" count="1" selected="0">
            <x v="1"/>
          </reference>
          <reference field="10" count="1" selected="0">
            <x v="9"/>
          </reference>
        </references>
      </pivotArea>
    </format>
    <format dxfId="994">
      <pivotArea dataOnly="0" labelOnly="1" outline="0" fieldPosition="0">
        <references count="5">
          <reference field="0" count="1">
            <x v="100"/>
          </reference>
          <reference field="2" count="1" selected="0">
            <x v="8"/>
          </reference>
          <reference field="3" count="1" selected="0">
            <x v="62"/>
          </reference>
          <reference field="6" count="1" selected="0">
            <x v="1"/>
          </reference>
          <reference field="10" count="1" selected="0">
            <x v="9"/>
          </reference>
        </references>
      </pivotArea>
    </format>
    <format dxfId="993">
      <pivotArea dataOnly="0" labelOnly="1" outline="0" fieldPosition="0">
        <references count="5">
          <reference field="0" count="1">
            <x v="27"/>
          </reference>
          <reference field="2" count="1" selected="0">
            <x v="8"/>
          </reference>
          <reference field="3" count="1" selected="0">
            <x v="77"/>
          </reference>
          <reference field="6" count="1" selected="0">
            <x v="1"/>
          </reference>
          <reference field="10" count="1" selected="0">
            <x v="9"/>
          </reference>
        </references>
      </pivotArea>
    </format>
    <format dxfId="992">
      <pivotArea dataOnly="0" labelOnly="1" outline="0" fieldPosition="0">
        <references count="5">
          <reference field="0" count="1">
            <x v="27"/>
          </reference>
          <reference field="2" count="1" selected="0">
            <x v="8"/>
          </reference>
          <reference field="3" count="1" selected="0">
            <x v="78"/>
          </reference>
          <reference field="6" count="1" selected="0">
            <x v="1"/>
          </reference>
          <reference field="10" count="1" selected="0">
            <x v="9"/>
          </reference>
        </references>
      </pivotArea>
    </format>
    <format dxfId="991">
      <pivotArea dataOnly="0" labelOnly="1" outline="0" fieldPosition="0">
        <references count="5">
          <reference field="0" count="2">
            <x v="110"/>
            <x v="111"/>
          </reference>
          <reference field="2" count="1" selected="0">
            <x v="8"/>
          </reference>
          <reference field="3" count="1" selected="0">
            <x v="98"/>
          </reference>
          <reference field="6" count="1" selected="0">
            <x v="1"/>
          </reference>
          <reference field="10" count="1" selected="0">
            <x v="9"/>
          </reference>
        </references>
      </pivotArea>
    </format>
    <format dxfId="990">
      <pivotArea dataOnly="0" labelOnly="1" outline="0" fieldPosition="0">
        <references count="5">
          <reference field="0" count="1">
            <x v="47"/>
          </reference>
          <reference field="2" count="1" selected="0">
            <x v="8"/>
          </reference>
          <reference field="3" count="1" selected="0">
            <x v="99"/>
          </reference>
          <reference field="6" count="1" selected="0">
            <x v="1"/>
          </reference>
          <reference field="10" count="1" selected="0">
            <x v="9"/>
          </reference>
        </references>
      </pivotArea>
    </format>
    <format dxfId="989">
      <pivotArea dataOnly="0" labelOnly="1" outline="0" fieldPosition="0">
        <references count="5">
          <reference field="0" count="2">
            <x v="105"/>
            <x v="152"/>
          </reference>
          <reference field="2" count="1" selected="0">
            <x v="8"/>
          </reference>
          <reference field="3" count="1" selected="0">
            <x v="100"/>
          </reference>
          <reference field="6" count="1" selected="0">
            <x v="1"/>
          </reference>
          <reference field="10" count="1" selected="0">
            <x v="9"/>
          </reference>
        </references>
      </pivotArea>
    </format>
    <format dxfId="988">
      <pivotArea dataOnly="0" labelOnly="1" outline="0" fieldPosition="0">
        <references count="5">
          <reference field="0" count="1">
            <x v="127"/>
          </reference>
          <reference field="2" count="1" selected="0">
            <x v="8"/>
          </reference>
          <reference field="3" count="1" selected="0">
            <x v="72"/>
          </reference>
          <reference field="6" count="1" selected="0">
            <x v="1"/>
          </reference>
          <reference field="10" count="1" selected="0">
            <x v="10"/>
          </reference>
        </references>
      </pivotArea>
    </format>
    <format dxfId="987">
      <pivotArea dataOnly="0" labelOnly="1" outline="0" fieldPosition="0">
        <references count="5">
          <reference field="0" count="1">
            <x v="22"/>
          </reference>
          <reference field="2" count="1" selected="0">
            <x v="8"/>
          </reference>
          <reference field="3" count="1" selected="0">
            <x v="82"/>
          </reference>
          <reference field="6" count="1" selected="0">
            <x v="1"/>
          </reference>
          <reference field="10" count="1" selected="0">
            <x v="10"/>
          </reference>
        </references>
      </pivotArea>
    </format>
    <format dxfId="986">
      <pivotArea dataOnly="0" labelOnly="1" outline="0" fieldPosition="0">
        <references count="5">
          <reference field="0" count="1">
            <x v="22"/>
          </reference>
          <reference field="2" count="1" selected="0">
            <x v="8"/>
          </reference>
          <reference field="3" count="1" selected="0">
            <x v="83"/>
          </reference>
          <reference field="6" count="1" selected="0">
            <x v="1"/>
          </reference>
          <reference field="10" count="1" selected="0">
            <x v="10"/>
          </reference>
        </references>
      </pivotArea>
    </format>
    <format dxfId="985">
      <pivotArea dataOnly="0" labelOnly="1" outline="0" fieldPosition="0">
        <references count="5">
          <reference field="0" count="1">
            <x v="128"/>
          </reference>
          <reference field="2" count="1" selected="0">
            <x v="8"/>
          </reference>
          <reference field="3" count="1" selected="0">
            <x v="84"/>
          </reference>
          <reference field="6" count="1" selected="0">
            <x v="1"/>
          </reference>
          <reference field="10" count="1" selected="0">
            <x v="10"/>
          </reference>
        </references>
      </pivotArea>
    </format>
    <format dxfId="984">
      <pivotArea dataOnly="0" labelOnly="1" outline="0" fieldPosition="0">
        <references count="5">
          <reference field="0" count="1">
            <x v="142"/>
          </reference>
          <reference field="2" count="1" selected="0">
            <x v="8"/>
          </reference>
          <reference field="3" count="1" selected="0">
            <x v="96"/>
          </reference>
          <reference field="6" count="1" selected="0">
            <x v="1"/>
          </reference>
          <reference field="10" count="1" selected="0">
            <x v="10"/>
          </reference>
        </references>
      </pivotArea>
    </format>
    <format dxfId="983">
      <pivotArea dataOnly="0" labelOnly="1" outline="0" fieldPosition="0">
        <references count="5">
          <reference field="0" count="1">
            <x v="64"/>
          </reference>
          <reference field="2" count="1" selected="0">
            <x v="8"/>
          </reference>
          <reference field="3" count="1" selected="0">
            <x v="96"/>
          </reference>
          <reference field="6" count="1" selected="0">
            <x v="1"/>
          </reference>
          <reference field="10" count="1" selected="0">
            <x v="11"/>
          </reference>
        </references>
      </pivotArea>
    </format>
    <format dxfId="982">
      <pivotArea dataOnly="0" labelOnly="1" outline="0" fieldPosition="0">
        <references count="5">
          <reference field="0" count="1">
            <x v="0"/>
          </reference>
          <reference field="2" count="1" selected="0">
            <x v="8"/>
          </reference>
          <reference field="3" count="1" selected="0">
            <x v="66"/>
          </reference>
          <reference field="6" count="1" selected="0">
            <x v="1"/>
          </reference>
          <reference field="10" count="1" selected="0">
            <x v="12"/>
          </reference>
        </references>
      </pivotArea>
    </format>
    <format dxfId="981">
      <pivotArea dataOnly="0" labelOnly="1" outline="0" fieldPosition="0">
        <references count="5">
          <reference field="0" count="1">
            <x v="91"/>
          </reference>
          <reference field="2" count="1" selected="0">
            <x v="8"/>
          </reference>
          <reference field="3" count="1" selected="0">
            <x v="67"/>
          </reference>
          <reference field="6" count="1" selected="0">
            <x v="1"/>
          </reference>
          <reference field="10" count="1" selected="0">
            <x v="12"/>
          </reference>
        </references>
      </pivotArea>
    </format>
    <format dxfId="980">
      <pivotArea dataOnly="0" labelOnly="1" outline="0" fieldPosition="0">
        <references count="5">
          <reference field="0" count="1">
            <x v="4"/>
          </reference>
          <reference field="2" count="1" selected="0">
            <x v="8"/>
          </reference>
          <reference field="3" count="1" selected="0">
            <x v="70"/>
          </reference>
          <reference field="6" count="1" selected="0">
            <x v="1"/>
          </reference>
          <reference field="10" count="1" selected="0">
            <x v="12"/>
          </reference>
        </references>
      </pivotArea>
    </format>
    <format dxfId="979">
      <pivotArea dataOnly="0" labelOnly="1" outline="0" fieldPosition="0">
        <references count="5">
          <reference field="0" count="1">
            <x v="4"/>
          </reference>
          <reference field="2" count="1" selected="0">
            <x v="8"/>
          </reference>
          <reference field="3" count="1" selected="0">
            <x v="80"/>
          </reference>
          <reference field="6" count="1" selected="0">
            <x v="1"/>
          </reference>
          <reference field="10" count="1" selected="0">
            <x v="12"/>
          </reference>
        </references>
      </pivotArea>
    </format>
    <format dxfId="978">
      <pivotArea dataOnly="0" labelOnly="1" outline="0" fieldPosition="0">
        <references count="5">
          <reference field="0" count="1">
            <x v="4"/>
          </reference>
          <reference field="2" count="1" selected="0">
            <x v="8"/>
          </reference>
          <reference field="3" count="1" selected="0">
            <x v="82"/>
          </reference>
          <reference field="6" count="1" selected="0">
            <x v="1"/>
          </reference>
          <reference field="10" count="1" selected="0">
            <x v="12"/>
          </reference>
        </references>
      </pivotArea>
    </format>
    <format dxfId="977">
      <pivotArea dataOnly="0" labelOnly="1" outline="0" fieldPosition="0">
        <references count="5">
          <reference field="0" count="1">
            <x v="184"/>
          </reference>
          <reference field="2" count="1" selected="0">
            <x v="8"/>
          </reference>
          <reference field="3" count="1" selected="0">
            <x v="85"/>
          </reference>
          <reference field="6" count="1" selected="0">
            <x v="1"/>
          </reference>
          <reference field="10" count="1" selected="0">
            <x v="12"/>
          </reference>
        </references>
      </pivotArea>
    </format>
    <format dxfId="976">
      <pivotArea dataOnly="0" labelOnly="1" outline="0" fieldPosition="0">
        <references count="5">
          <reference field="0" count="1">
            <x v="22"/>
          </reference>
          <reference field="2" count="1" selected="0">
            <x v="8"/>
          </reference>
          <reference field="3" count="1" selected="0">
            <x v="92"/>
          </reference>
          <reference field="6" count="1" selected="0">
            <x v="1"/>
          </reference>
          <reference field="10" count="1" selected="0">
            <x v="12"/>
          </reference>
        </references>
      </pivotArea>
    </format>
    <format dxfId="975">
      <pivotArea dataOnly="0" labelOnly="1" outline="0" fieldPosition="0">
        <references count="5">
          <reference field="0" count="3">
            <x v="22"/>
            <x v="65"/>
            <x v="70"/>
          </reference>
          <reference field="2" count="1" selected="0">
            <x v="8"/>
          </reference>
          <reference field="3" count="1" selected="0">
            <x v="96"/>
          </reference>
          <reference field="6" count="1" selected="0">
            <x v="1"/>
          </reference>
          <reference field="10" count="1" selected="0">
            <x v="12"/>
          </reference>
        </references>
      </pivotArea>
    </format>
    <format dxfId="974">
      <pivotArea dataOnly="0" labelOnly="1" outline="0" fieldPosition="0">
        <references count="5">
          <reference field="0" count="1">
            <x v="30"/>
          </reference>
          <reference field="2" count="1" selected="0">
            <x v="8"/>
          </reference>
          <reference field="3" count="1" selected="0">
            <x v="68"/>
          </reference>
          <reference field="6" count="1" selected="0">
            <x v="1"/>
          </reference>
          <reference field="10" count="1" selected="0">
            <x v="13"/>
          </reference>
        </references>
      </pivotArea>
    </format>
    <format dxfId="973">
      <pivotArea dataOnly="0" labelOnly="1" outline="0" fieldPosition="0">
        <references count="5">
          <reference field="0" count="1">
            <x v="123"/>
          </reference>
          <reference field="2" count="1" selected="0">
            <x v="8"/>
          </reference>
          <reference field="3" count="1" selected="0">
            <x v="80"/>
          </reference>
          <reference field="6" count="1" selected="0">
            <x v="1"/>
          </reference>
          <reference field="10" count="1" selected="0">
            <x v="13"/>
          </reference>
        </references>
      </pivotArea>
    </format>
    <format dxfId="972">
      <pivotArea dataOnly="0" labelOnly="1" outline="0" fieldPosition="0">
        <references count="5">
          <reference field="0" count="1">
            <x v="169"/>
          </reference>
          <reference field="2" count="1" selected="0">
            <x v="8"/>
          </reference>
          <reference field="3" count="1" selected="0">
            <x v="82"/>
          </reference>
          <reference field="6" count="1" selected="0">
            <x v="1"/>
          </reference>
          <reference field="10" count="1" selected="0">
            <x v="13"/>
          </reference>
        </references>
      </pivotArea>
    </format>
    <format dxfId="971">
      <pivotArea dataOnly="0" labelOnly="1" outline="0" fieldPosition="0">
        <references count="5">
          <reference field="0" count="1">
            <x v="202"/>
          </reference>
          <reference field="2" count="1" selected="0">
            <x v="8"/>
          </reference>
          <reference field="3" count="1" selected="0">
            <x v="91"/>
          </reference>
          <reference field="6" count="1" selected="0">
            <x v="1"/>
          </reference>
          <reference field="10" count="1" selected="0">
            <x v="13"/>
          </reference>
        </references>
      </pivotArea>
    </format>
    <format dxfId="970">
      <pivotArea dataOnly="0" labelOnly="1" outline="0" fieldPosition="0">
        <references count="5">
          <reference field="0" count="1">
            <x v="185"/>
          </reference>
          <reference field="2" count="1" selected="0">
            <x v="8"/>
          </reference>
          <reference field="3" count="1" selected="0">
            <x v="85"/>
          </reference>
          <reference field="6" count="1" selected="0">
            <x v="1"/>
          </reference>
          <reference field="10" count="1" selected="0">
            <x v="14"/>
          </reference>
        </references>
      </pivotArea>
    </format>
    <format dxfId="969">
      <pivotArea dataOnly="0" labelOnly="1" outline="0" fieldPosition="0">
        <references count="5">
          <reference field="0" count="1">
            <x v="125"/>
          </reference>
          <reference field="2" count="1" selected="0">
            <x v="8"/>
          </reference>
          <reference field="3" count="1" selected="0">
            <x v="91"/>
          </reference>
          <reference field="6" count="1" selected="0">
            <x v="1"/>
          </reference>
          <reference field="10" count="1" selected="0">
            <x v="14"/>
          </reference>
        </references>
      </pivotArea>
    </format>
    <format dxfId="968">
      <pivotArea dataOnly="0" labelOnly="1" outline="0" fieldPosition="0">
        <references count="5">
          <reference field="0" count="2">
            <x v="10"/>
            <x v="183"/>
          </reference>
          <reference field="2" count="1" selected="0">
            <x v="8"/>
          </reference>
          <reference field="3" count="1" selected="0">
            <x v="96"/>
          </reference>
          <reference field="6" count="1" selected="0">
            <x v="1"/>
          </reference>
          <reference field="10" count="1" selected="0">
            <x v="14"/>
          </reference>
        </references>
      </pivotArea>
    </format>
    <format dxfId="967">
      <pivotArea dataOnly="0" labelOnly="1" outline="0" fieldPosition="0">
        <references count="5">
          <reference field="0" count="2">
            <x v="23"/>
            <x v="167"/>
          </reference>
          <reference field="2" count="1" selected="0">
            <x v="8"/>
          </reference>
          <reference field="3" count="1" selected="0">
            <x v="91"/>
          </reference>
          <reference field="6" count="1" selected="0">
            <x v="1"/>
          </reference>
          <reference field="10" count="1" selected="0">
            <x v="15"/>
          </reference>
        </references>
      </pivotArea>
    </format>
    <format dxfId="966">
      <pivotArea dataOnly="0" labelOnly="1" outline="0" fieldPosition="0">
        <references count="5">
          <reference field="0" count="1">
            <x v="81"/>
          </reference>
          <reference field="2" count="1" selected="0">
            <x v="8"/>
          </reference>
          <reference field="3" count="1" selected="0">
            <x v="62"/>
          </reference>
          <reference field="6" count="1" selected="0">
            <x v="1"/>
          </reference>
          <reference field="10" count="1" selected="0">
            <x v="17"/>
          </reference>
        </references>
      </pivotArea>
    </format>
    <format dxfId="965">
      <pivotArea dataOnly="0" labelOnly="1" outline="0" fieldPosition="0">
        <references count="5">
          <reference field="0" count="3">
            <x v="80"/>
            <x v="88"/>
            <x v="170"/>
          </reference>
          <reference field="2" count="1" selected="0">
            <x v="8"/>
          </reference>
          <reference field="3" count="1" selected="0">
            <x v="68"/>
          </reference>
          <reference field="6" count="1" selected="0">
            <x v="1"/>
          </reference>
          <reference field="10" count="1" selected="0">
            <x v="17"/>
          </reference>
        </references>
      </pivotArea>
    </format>
    <format dxfId="964">
      <pivotArea dataOnly="0" labelOnly="1" outline="0" fieldPosition="0">
        <references count="5">
          <reference field="0" count="1">
            <x v="170"/>
          </reference>
          <reference field="2" count="1" selected="0">
            <x v="8"/>
          </reference>
          <reference field="3" count="1" selected="0">
            <x v="87"/>
          </reference>
          <reference field="6" count="1" selected="0">
            <x v="1"/>
          </reference>
          <reference field="10" count="1" selected="0">
            <x v="17"/>
          </reference>
        </references>
      </pivotArea>
    </format>
    <format dxfId="963">
      <pivotArea dataOnly="0" labelOnly="1" outline="0" fieldPosition="0">
        <references count="5">
          <reference field="0" count="3">
            <x v="25"/>
            <x v="75"/>
            <x v="141"/>
          </reference>
          <reference field="2" count="1" selected="0">
            <x v="8"/>
          </reference>
          <reference field="3" count="1" selected="0">
            <x v="91"/>
          </reference>
          <reference field="6" count="1" selected="0">
            <x v="1"/>
          </reference>
          <reference field="10" count="1" selected="0">
            <x v="17"/>
          </reference>
        </references>
      </pivotArea>
    </format>
    <format dxfId="962">
      <pivotArea dataOnly="0" labelOnly="1" outline="0" fieldPosition="0">
        <references count="5">
          <reference field="0" count="1">
            <x v="22"/>
          </reference>
          <reference field="2" count="1" selected="0">
            <x v="8"/>
          </reference>
          <reference field="3" count="1" selected="0">
            <x v="61"/>
          </reference>
          <reference field="6" count="1" selected="0">
            <x v="1"/>
          </reference>
          <reference field="10" count="1" selected="0">
            <x v="18"/>
          </reference>
        </references>
      </pivotArea>
    </format>
    <format dxfId="961">
      <pivotArea dataOnly="0" labelOnly="1" outline="0" fieldPosition="0">
        <references count="5">
          <reference field="0" count="1">
            <x v="11"/>
          </reference>
          <reference field="2" count="1" selected="0">
            <x v="8"/>
          </reference>
          <reference field="3" count="1" selected="0">
            <x v="83"/>
          </reference>
          <reference field="6" count="1" selected="0">
            <x v="1"/>
          </reference>
          <reference field="10" count="1" selected="0">
            <x v="18"/>
          </reference>
        </references>
      </pivotArea>
    </format>
    <format dxfId="960">
      <pivotArea dataOnly="0" labelOnly="1" outline="0" fieldPosition="0">
        <references count="5">
          <reference field="0" count="4">
            <x v="11"/>
            <x v="23"/>
            <x v="167"/>
            <x v="188"/>
          </reference>
          <reference field="2" count="1" selected="0">
            <x v="8"/>
          </reference>
          <reference field="3" count="1" selected="0">
            <x v="91"/>
          </reference>
          <reference field="6" count="1" selected="0">
            <x v="1"/>
          </reference>
          <reference field="10" count="1" selected="0">
            <x v="18"/>
          </reference>
        </references>
      </pivotArea>
    </format>
    <format dxfId="959">
      <pivotArea dataOnly="0" labelOnly="1" outline="0" fieldPosition="0">
        <references count="5">
          <reference field="0" count="1">
            <x v="188"/>
          </reference>
          <reference field="2" count="1" selected="0">
            <x v="8"/>
          </reference>
          <reference field="3" count="1" selected="0">
            <x v="96"/>
          </reference>
          <reference field="6" count="1" selected="0">
            <x v="1"/>
          </reference>
          <reference field="10" count="1" selected="0">
            <x v="18"/>
          </reference>
        </references>
      </pivotArea>
    </format>
    <format dxfId="958">
      <pivotArea dataOnly="0" labelOnly="1" outline="0" fieldPosition="0">
        <references count="5">
          <reference field="0" count="1">
            <x v="22"/>
          </reference>
          <reference field="2" count="1" selected="0">
            <x v="8"/>
          </reference>
          <reference field="3" count="1" selected="0">
            <x v="101"/>
          </reference>
          <reference field="6" count="1" selected="0">
            <x v="1"/>
          </reference>
          <reference field="10" count="1" selected="0">
            <x v="18"/>
          </reference>
        </references>
      </pivotArea>
    </format>
    <format dxfId="957">
      <pivotArea dataOnly="0" labelOnly="1" outline="0" fieldPosition="0">
        <references count="5">
          <reference field="0" count="1">
            <x v="78"/>
          </reference>
          <reference field="2" count="1" selected="0">
            <x v="8"/>
          </reference>
          <reference field="3" count="1" selected="0">
            <x v="62"/>
          </reference>
          <reference field="6" count="1" selected="0">
            <x v="1"/>
          </reference>
          <reference field="10" count="1" selected="0">
            <x v="19"/>
          </reference>
        </references>
      </pivotArea>
    </format>
    <format dxfId="956">
      <pivotArea dataOnly="0" labelOnly="1" outline="0" fieldPosition="0">
        <references count="5">
          <reference field="0" count="1">
            <x v="21"/>
          </reference>
          <reference field="2" count="1" selected="0">
            <x v="8"/>
          </reference>
          <reference field="3" count="1" selected="0">
            <x v="63"/>
          </reference>
          <reference field="6" count="1" selected="0">
            <x v="1"/>
          </reference>
          <reference field="10" count="1" selected="0">
            <x v="19"/>
          </reference>
        </references>
      </pivotArea>
    </format>
    <format dxfId="955">
      <pivotArea dataOnly="0" labelOnly="1" outline="0" fieldPosition="0">
        <references count="5">
          <reference field="0" count="1">
            <x v="21"/>
          </reference>
          <reference field="2" count="1" selected="0">
            <x v="8"/>
          </reference>
          <reference field="3" count="1" selected="0">
            <x v="79"/>
          </reference>
          <reference field="6" count="1" selected="0">
            <x v="1"/>
          </reference>
          <reference field="10" count="1" selected="0">
            <x v="19"/>
          </reference>
        </references>
      </pivotArea>
    </format>
    <format dxfId="954">
      <pivotArea dataOnly="0" labelOnly="1" outline="0" fieldPosition="0">
        <references count="5">
          <reference field="0" count="1">
            <x v="19"/>
          </reference>
          <reference field="2" count="1" selected="0">
            <x v="8"/>
          </reference>
          <reference field="3" count="1" selected="0">
            <x v="82"/>
          </reference>
          <reference field="6" count="1" selected="0">
            <x v="1"/>
          </reference>
          <reference field="10" count="1" selected="0">
            <x v="19"/>
          </reference>
        </references>
      </pivotArea>
    </format>
    <format dxfId="953">
      <pivotArea dataOnly="0" labelOnly="1" outline="0" fieldPosition="0">
        <references count="5">
          <reference field="0" count="2">
            <x v="21"/>
            <x v="92"/>
          </reference>
          <reference field="2" count="1" selected="0">
            <x v="8"/>
          </reference>
          <reference field="3" count="1" selected="0">
            <x v="84"/>
          </reference>
          <reference field="6" count="1" selected="0">
            <x v="1"/>
          </reference>
          <reference field="10" count="1" selected="0">
            <x v="19"/>
          </reference>
        </references>
      </pivotArea>
    </format>
    <format dxfId="952">
      <pivotArea dataOnly="0" labelOnly="1" outline="0" fieldPosition="0">
        <references count="5">
          <reference field="0" count="1">
            <x v="21"/>
          </reference>
          <reference field="2" count="1" selected="0">
            <x v="8"/>
          </reference>
          <reference field="3" count="1" selected="0">
            <x v="86"/>
          </reference>
          <reference field="6" count="1" selected="0">
            <x v="1"/>
          </reference>
          <reference field="10" count="1" selected="0">
            <x v="19"/>
          </reference>
        </references>
      </pivotArea>
    </format>
    <format dxfId="951">
      <pivotArea dataOnly="0" labelOnly="1" outline="0" fieldPosition="0">
        <references count="5">
          <reference field="0" count="1">
            <x v="20"/>
          </reference>
          <reference field="2" count="1" selected="0">
            <x v="8"/>
          </reference>
          <reference field="3" count="1" selected="0">
            <x v="88"/>
          </reference>
          <reference field="6" count="1" selected="0">
            <x v="1"/>
          </reference>
          <reference field="10" count="1" selected="0">
            <x v="19"/>
          </reference>
        </references>
      </pivotArea>
    </format>
    <format dxfId="950">
      <pivotArea dataOnly="0" labelOnly="1" outline="0" fieldPosition="0">
        <references count="5">
          <reference field="0" count="2">
            <x v="25"/>
            <x v="167"/>
          </reference>
          <reference field="2" count="1" selected="0">
            <x v="8"/>
          </reference>
          <reference field="3" count="1" selected="0">
            <x v="91"/>
          </reference>
          <reference field="6" count="1" selected="0">
            <x v="1"/>
          </reference>
          <reference field="10" count="1" selected="0">
            <x v="19"/>
          </reference>
        </references>
      </pivotArea>
    </format>
    <format dxfId="949">
      <pivotArea dataOnly="0" labelOnly="1" outline="0" fieldPosition="0">
        <references count="5">
          <reference field="0" count="1">
            <x v="52"/>
          </reference>
          <reference field="2" count="1" selected="0">
            <x v="8"/>
          </reference>
          <reference field="3" count="1" selected="0">
            <x v="96"/>
          </reference>
          <reference field="6" count="1" selected="0">
            <x v="1"/>
          </reference>
          <reference field="10" count="1" selected="0">
            <x v="19"/>
          </reference>
        </references>
      </pivotArea>
    </format>
    <format dxfId="948">
      <pivotArea dataOnly="0" labelOnly="1" outline="0" fieldPosition="0">
        <references count="5">
          <reference field="0" count="2">
            <x v="74"/>
            <x v="149"/>
          </reference>
          <reference field="2" count="1" selected="0">
            <x v="8"/>
          </reference>
          <reference field="3" count="1" selected="0">
            <x v="75"/>
          </reference>
          <reference field="6" count="1" selected="0">
            <x v="1"/>
          </reference>
          <reference field="10" count="1" selected="0">
            <x v="20"/>
          </reference>
        </references>
      </pivotArea>
    </format>
    <format dxfId="947">
      <pivotArea dataOnly="0" labelOnly="1" outline="0" fieldPosition="0">
        <references count="5">
          <reference field="0" count="1">
            <x v="102"/>
          </reference>
          <reference field="2" count="1" selected="0">
            <x v="8"/>
          </reference>
          <reference field="3" count="1" selected="0">
            <x v="84"/>
          </reference>
          <reference field="6" count="1" selected="0">
            <x v="1"/>
          </reference>
          <reference field="10" count="1" selected="0">
            <x v="20"/>
          </reference>
        </references>
      </pivotArea>
    </format>
    <format dxfId="946">
      <pivotArea dataOnly="0" labelOnly="1" outline="0" fieldPosition="0">
        <references count="5">
          <reference field="0" count="1">
            <x v="139"/>
          </reference>
          <reference field="2" count="1" selected="0">
            <x v="8"/>
          </reference>
          <reference field="3" count="1" selected="0">
            <x v="89"/>
          </reference>
          <reference field="6" count="1" selected="0">
            <x v="1"/>
          </reference>
          <reference field="10" count="1" selected="0">
            <x v="21"/>
          </reference>
        </references>
      </pivotArea>
    </format>
    <format dxfId="945">
      <pivotArea dataOnly="0" labelOnly="1" outline="0" fieldPosition="0">
        <references count="5">
          <reference field="0" count="3">
            <x v="63"/>
            <x v="174"/>
            <x v="208"/>
          </reference>
          <reference field="2" count="1" selected="0">
            <x v="8"/>
          </reference>
          <reference field="3" count="1" selected="0">
            <x v="96"/>
          </reference>
          <reference field="6" count="1" selected="0">
            <x v="1"/>
          </reference>
          <reference field="10" count="1" selected="0">
            <x v="21"/>
          </reference>
        </references>
      </pivotArea>
    </format>
    <format dxfId="944">
      <pivotArea dataOnly="0" labelOnly="1" outline="0" fieldPosition="0">
        <references count="5">
          <reference field="0" count="1">
            <x v="116"/>
          </reference>
          <reference field="2" count="1" selected="0">
            <x v="8"/>
          </reference>
          <reference field="3" count="1" selected="0">
            <x v="91"/>
          </reference>
          <reference field="6" count="1" selected="0">
            <x v="1"/>
          </reference>
          <reference field="10" count="1" selected="0">
            <x v="23"/>
          </reference>
        </references>
      </pivotArea>
    </format>
    <format dxfId="943">
      <pivotArea dataOnly="0" labelOnly="1" outline="0" fieldPosition="0">
        <references count="5">
          <reference field="0" count="1">
            <x v="71"/>
          </reference>
          <reference field="2" count="1" selected="0">
            <x v="8"/>
          </reference>
          <reference field="3" count="1" selected="0">
            <x v="96"/>
          </reference>
          <reference field="6" count="1" selected="0">
            <x v="1"/>
          </reference>
          <reference field="10" count="1" selected="0">
            <x v="23"/>
          </reference>
        </references>
      </pivotArea>
    </format>
    <format dxfId="942">
      <pivotArea dataOnly="0" labelOnly="1" outline="0" fieldPosition="0">
        <references count="5">
          <reference field="0" count="1">
            <x v="58"/>
          </reference>
          <reference field="2" count="1" selected="0">
            <x v="8"/>
          </reference>
          <reference field="3" count="1" selected="0">
            <x v="67"/>
          </reference>
          <reference field="6" count="1" selected="0">
            <x v="1"/>
          </reference>
          <reference field="10" count="1" selected="0">
            <x v="24"/>
          </reference>
        </references>
      </pivotArea>
    </format>
    <format dxfId="941">
      <pivotArea dataOnly="0" labelOnly="1" outline="0" fieldPosition="0">
        <references count="5">
          <reference field="0" count="1">
            <x v="186"/>
          </reference>
          <reference field="2" count="1" selected="0">
            <x v="8"/>
          </reference>
          <reference field="3" count="1" selected="0">
            <x v="85"/>
          </reference>
          <reference field="6" count="1" selected="0">
            <x v="1"/>
          </reference>
          <reference field="10" count="1" selected="0">
            <x v="24"/>
          </reference>
        </references>
      </pivotArea>
    </format>
    <format dxfId="940">
      <pivotArea dataOnly="0" labelOnly="1" outline="0" fieldPosition="0">
        <references count="5">
          <reference field="0" count="2">
            <x v="178"/>
            <x v="179"/>
          </reference>
          <reference field="2" count="1" selected="0">
            <x v="8"/>
          </reference>
          <reference field="3" count="1" selected="0">
            <x v="96"/>
          </reference>
          <reference field="6" count="1" selected="0">
            <x v="1"/>
          </reference>
          <reference field="10" count="1" selected="0">
            <x v="24"/>
          </reference>
        </references>
      </pivotArea>
    </format>
    <format dxfId="939">
      <pivotArea dataOnly="0" labelOnly="1" outline="0" fieldPosition="0">
        <references count="5">
          <reference field="0" count="1">
            <x v="104"/>
          </reference>
          <reference field="2" count="1" selected="0">
            <x v="8"/>
          </reference>
          <reference field="3" count="1" selected="0">
            <x v="92"/>
          </reference>
          <reference field="6" count="1" selected="0">
            <x v="1"/>
          </reference>
          <reference field="10" count="1" selected="0">
            <x v="25"/>
          </reference>
        </references>
      </pivotArea>
    </format>
    <format dxfId="938">
      <pivotArea dataOnly="0" labelOnly="1" outline="0" fieldPosition="0">
        <references count="5">
          <reference field="0" count="2">
            <x v="72"/>
            <x v="115"/>
          </reference>
          <reference field="2" count="1" selected="0">
            <x v="8"/>
          </reference>
          <reference field="3" count="1" selected="0">
            <x v="70"/>
          </reference>
          <reference field="6" count="1" selected="0">
            <x v="1"/>
          </reference>
          <reference field="10" count="1" selected="0">
            <x v="26"/>
          </reference>
        </references>
      </pivotArea>
    </format>
    <format dxfId="937">
      <pivotArea dataOnly="0" labelOnly="1" outline="0" fieldPosition="0">
        <references count="5">
          <reference field="0" count="1">
            <x v="59"/>
          </reference>
          <reference field="2" count="1" selected="0">
            <x v="8"/>
          </reference>
          <reference field="3" count="1" selected="0">
            <x v="96"/>
          </reference>
          <reference field="6" count="1" selected="0">
            <x v="1"/>
          </reference>
          <reference field="10" count="1" selected="0">
            <x v="26"/>
          </reference>
        </references>
      </pivotArea>
    </format>
    <format dxfId="936">
      <pivotArea dataOnly="0" labelOnly="1" outline="0" fieldPosition="0">
        <references count="5">
          <reference field="0" count="3">
            <x v="1"/>
            <x v="3"/>
            <x v="114"/>
          </reference>
          <reference field="2" count="1" selected="0">
            <x v="9"/>
          </reference>
          <reference field="3" count="1" selected="0">
            <x v="102"/>
          </reference>
          <reference field="6" count="1" selected="0">
            <x v="1"/>
          </reference>
          <reference field="10" count="1" selected="0">
            <x v="22"/>
          </reference>
        </references>
      </pivotArea>
    </format>
    <format dxfId="935">
      <pivotArea dataOnly="0" labelOnly="1" outline="0" fieldPosition="0">
        <references count="5">
          <reference field="0" count="2">
            <x v="193"/>
            <x v="194"/>
          </reference>
          <reference field="2" count="1" selected="0">
            <x v="3"/>
          </reference>
          <reference field="3" count="1" selected="0">
            <x v="21"/>
          </reference>
          <reference field="6" count="1" selected="0">
            <x v="2"/>
          </reference>
          <reference field="10" count="1" selected="0">
            <x v="0"/>
          </reference>
        </references>
      </pivotArea>
    </format>
    <format dxfId="934">
      <pivotArea dataOnly="0" labelOnly="1" outline="0" fieldPosition="0">
        <references count="5">
          <reference field="0" count="1">
            <x v="191"/>
          </reference>
          <reference field="2" count="1" selected="0">
            <x v="3"/>
          </reference>
          <reference field="3" count="1" selected="0">
            <x v="21"/>
          </reference>
          <reference field="6" count="1" selected="0">
            <x v="2"/>
          </reference>
          <reference field="10" count="1" selected="0">
            <x v="2"/>
          </reference>
        </references>
      </pivotArea>
    </format>
    <format dxfId="933">
      <pivotArea dataOnly="0" labelOnly="1" outline="0" fieldPosition="0">
        <references count="5">
          <reference field="0" count="1">
            <x v="192"/>
          </reference>
          <reference field="2" count="1" selected="0">
            <x v="3"/>
          </reference>
          <reference field="3" count="1" selected="0">
            <x v="22"/>
          </reference>
          <reference field="6" count="1" selected="0">
            <x v="2"/>
          </reference>
          <reference field="10" count="1" selected="0">
            <x v="2"/>
          </reference>
        </references>
      </pivotArea>
    </format>
    <format dxfId="932">
      <pivotArea dataOnly="0" labelOnly="1" outline="0" fieldPosition="0">
        <references count="5">
          <reference field="0" count="1">
            <x v="192"/>
          </reference>
          <reference field="2" count="1" selected="0">
            <x v="3"/>
          </reference>
          <reference field="3" count="1" selected="0">
            <x v="23"/>
          </reference>
          <reference field="6" count="1" selected="0">
            <x v="2"/>
          </reference>
          <reference field="10" count="1" selected="0">
            <x v="2"/>
          </reference>
        </references>
      </pivotArea>
    </format>
    <format dxfId="931">
      <pivotArea dataOnly="0" labelOnly="1" outline="0" fieldPosition="0">
        <references count="5">
          <reference field="0" count="2">
            <x v="53"/>
            <x v="117"/>
          </reference>
          <reference field="2" count="1" selected="0">
            <x v="3"/>
          </reference>
          <reference field="3" count="1" selected="0">
            <x v="21"/>
          </reference>
          <reference field="6" count="1" selected="0">
            <x v="2"/>
          </reference>
          <reference field="10" count="1" selected="0">
            <x v="11"/>
          </reference>
        </references>
      </pivotArea>
    </format>
    <format dxfId="930">
      <pivotArea dataOnly="0" labelOnly="1" outline="0" fieldPosition="0">
        <references count="5">
          <reference field="0" count="1">
            <x v="66"/>
          </reference>
          <reference field="2" count="1" selected="0">
            <x v="3"/>
          </reference>
          <reference field="3" count="1" selected="0">
            <x v="21"/>
          </reference>
          <reference field="6" count="1" selected="0">
            <x v="2"/>
          </reference>
          <reference field="10" count="1" selected="0">
            <x v="26"/>
          </reference>
        </references>
      </pivotArea>
    </format>
    <format dxfId="929">
      <pivotArea dataOnly="0" labelOnly="1" outline="0" fieldPosition="0">
        <references count="5">
          <reference field="0" count="1">
            <x v="157"/>
          </reference>
          <reference field="2" count="1" selected="0">
            <x v="4"/>
          </reference>
          <reference field="3" count="1" selected="0">
            <x v="26"/>
          </reference>
          <reference field="6" count="1" selected="0">
            <x v="2"/>
          </reference>
          <reference field="10" count="1" selected="0">
            <x v="0"/>
          </reference>
        </references>
      </pivotArea>
    </format>
    <format dxfId="928">
      <pivotArea dataOnly="0" labelOnly="1" outline="0" fieldPosition="0">
        <references count="5">
          <reference field="0" count="1">
            <x v="158"/>
          </reference>
          <reference field="2" count="1" selected="0">
            <x v="4"/>
          </reference>
          <reference field="3" count="1" selected="0">
            <x v="27"/>
          </reference>
          <reference field="6" count="1" selected="0">
            <x v="2"/>
          </reference>
          <reference field="10" count="1" selected="0">
            <x v="0"/>
          </reference>
        </references>
      </pivotArea>
    </format>
    <format dxfId="927">
      <pivotArea dataOnly="0" labelOnly="1" outline="0" fieldPosition="0">
        <references count="5">
          <reference field="0" count="1">
            <x v="118"/>
          </reference>
          <reference field="2" count="1" selected="0">
            <x v="4"/>
          </reference>
          <reference field="3" count="1" selected="0">
            <x v="28"/>
          </reference>
          <reference field="6" count="1" selected="0">
            <x v="2"/>
          </reference>
          <reference field="10" count="1" selected="0">
            <x v="20"/>
          </reference>
        </references>
      </pivotArea>
    </format>
    <format dxfId="926">
      <pivotArea dataOnly="0" labelOnly="1" outline="0" fieldPosition="0">
        <references count="5">
          <reference field="0" count="1">
            <x v="44"/>
          </reference>
          <reference field="2" count="1" selected="0">
            <x v="10"/>
          </reference>
          <reference field="3" count="1" selected="0">
            <x v="104"/>
          </reference>
          <reference field="6" count="1" selected="0">
            <x v="2"/>
          </reference>
          <reference field="10" count="1" selected="0">
            <x v="5"/>
          </reference>
        </references>
      </pivotArea>
    </format>
    <format dxfId="925">
      <pivotArea dataOnly="0" labelOnly="1" outline="0" fieldPosition="0">
        <references count="5">
          <reference field="0" count="1">
            <x v="207"/>
          </reference>
          <reference field="2" count="1" selected="0">
            <x v="0"/>
          </reference>
          <reference field="3" count="1" selected="0">
            <x v="0"/>
          </reference>
          <reference field="6" count="1" selected="0">
            <x v="3"/>
          </reference>
          <reference field="10" count="1" selected="0">
            <x v="0"/>
          </reference>
        </references>
      </pivotArea>
    </format>
    <format dxfId="924">
      <pivotArea dataOnly="0" labelOnly="1" outline="0" fieldPosition="0">
        <references count="5">
          <reference field="0" count="8">
            <x v="41"/>
            <x v="45"/>
            <x v="49"/>
            <x v="112"/>
            <x v="193"/>
            <x v="205"/>
            <x v="206"/>
            <x v="207"/>
          </reference>
          <reference field="2" count="1" selected="0">
            <x v="0"/>
          </reference>
          <reference field="3" count="1" selected="0">
            <x v="1"/>
          </reference>
          <reference field="6" count="1" selected="0">
            <x v="3"/>
          </reference>
          <reference field="10" count="1" selected="0">
            <x v="0"/>
          </reference>
        </references>
      </pivotArea>
    </format>
    <format dxfId="923">
      <pivotArea dataOnly="0" labelOnly="1" outline="0" fieldPosition="0">
        <references count="5">
          <reference field="0" count="3">
            <x v="53"/>
            <x v="117"/>
            <x v="212"/>
          </reference>
          <reference field="2" count="1" selected="0">
            <x v="0"/>
          </reference>
          <reference field="3" count="1" selected="0">
            <x v="1"/>
          </reference>
          <reference field="6" count="1" selected="0">
            <x v="3"/>
          </reference>
          <reference field="10" count="1" selected="0">
            <x v="11"/>
          </reference>
        </references>
      </pivotArea>
    </format>
    <format dxfId="922">
      <pivotArea dataOnly="0" labelOnly="1" outline="0" fieldPosition="0">
        <references count="5">
          <reference field="0" count="2">
            <x v="199"/>
            <x v="200"/>
          </reference>
          <reference field="2" count="1" selected="0">
            <x v="0"/>
          </reference>
          <reference field="3" count="1" selected="0">
            <x v="1"/>
          </reference>
          <reference field="6" count="1" selected="0">
            <x v="3"/>
          </reference>
          <reference field="10" count="1" selected="0">
            <x v="13"/>
          </reference>
        </references>
      </pivotArea>
    </format>
    <format dxfId="921">
      <pivotArea dataOnly="0" labelOnly="1" outline="0" fieldPosition="0">
        <references count="5">
          <reference field="0" count="2">
            <x v="101"/>
            <x v="102"/>
          </reference>
          <reference field="2" count="1" selected="0">
            <x v="0"/>
          </reference>
          <reference field="3" count="1" selected="0">
            <x v="2"/>
          </reference>
          <reference field="6" count="1" selected="0">
            <x v="3"/>
          </reference>
          <reference field="10" count="1" selected="0">
            <x v="20"/>
          </reference>
        </references>
      </pivotArea>
    </format>
    <format dxfId="920">
      <pivotArea dataOnly="0" labelOnly="1" outline="0" fieldPosition="0">
        <references count="5">
          <reference field="0" count="1">
            <x v="66"/>
          </reference>
          <reference field="2" count="1" selected="0">
            <x v="0"/>
          </reference>
          <reference field="3" count="1" selected="0">
            <x v="1"/>
          </reference>
          <reference field="6" count="1" selected="0">
            <x v="3"/>
          </reference>
          <reference field="10" count="1" selected="0">
            <x v="26"/>
          </reference>
        </references>
      </pivotArea>
    </format>
    <format dxfId="919">
      <pivotArea dataOnly="0" labelOnly="1" outline="0" fieldPosition="0">
        <references count="5">
          <reference field="0" count="1">
            <x v="48"/>
          </reference>
          <reference field="2" count="1" selected="0">
            <x v="6"/>
          </reference>
          <reference field="3" count="1" selected="0">
            <x v="39"/>
          </reference>
          <reference field="6" count="1" selected="0">
            <x v="3"/>
          </reference>
          <reference field="10" count="1" selected="0">
            <x v="0"/>
          </reference>
        </references>
      </pivotArea>
    </format>
    <format dxfId="918">
      <pivotArea dataOnly="0" labelOnly="1" outline="0" fieldPosition="0">
        <references count="5">
          <reference field="0" count="1">
            <x v="43"/>
          </reference>
          <reference field="2" count="1" selected="0">
            <x v="10"/>
          </reference>
          <reference field="3" count="1" selected="0">
            <x v="103"/>
          </reference>
          <reference field="6" count="1" selected="0">
            <x v="3"/>
          </reference>
          <reference field="10" count="1" selected="0">
            <x v="5"/>
          </reference>
        </references>
      </pivotArea>
    </format>
    <format dxfId="917">
      <pivotArea type="all" dataOnly="0" outline="0" fieldPosition="0"/>
    </format>
    <format dxfId="916">
      <pivotArea outline="0" collapsedLevelsAreSubtotals="1" fieldPosition="0"/>
    </format>
    <format dxfId="915">
      <pivotArea dataOnly="0" labelOnly="1" outline="0" fieldPosition="0">
        <references count="1">
          <reference field="6" count="0"/>
        </references>
      </pivotArea>
    </format>
    <format dxfId="914">
      <pivotArea dataOnly="0" labelOnly="1" outline="0" fieldPosition="0">
        <references count="1">
          <reference field="6" count="0" defaultSubtotal="1"/>
        </references>
      </pivotArea>
    </format>
    <format dxfId="913">
      <pivotArea dataOnly="0" labelOnly="1" grandRow="1" outline="0" fieldPosition="0"/>
    </format>
    <format dxfId="912">
      <pivotArea dataOnly="0" labelOnly="1" outline="0" fieldPosition="0">
        <references count="2">
          <reference field="2" count="4">
            <x v="1"/>
            <x v="2"/>
            <x v="3"/>
            <x v="4"/>
          </reference>
          <reference field="6" count="1" selected="0">
            <x v="0"/>
          </reference>
        </references>
      </pivotArea>
    </format>
    <format dxfId="911">
      <pivotArea dataOnly="0" labelOnly="1" outline="0" fieldPosition="0">
        <references count="2">
          <reference field="2" count="4" defaultSubtotal="1">
            <x v="1"/>
            <x v="2"/>
            <x v="3"/>
            <x v="4"/>
          </reference>
          <reference field="6" count="1" selected="0">
            <x v="0"/>
          </reference>
        </references>
      </pivotArea>
    </format>
    <format dxfId="910">
      <pivotArea dataOnly="0" labelOnly="1" outline="0" fieldPosition="0">
        <references count="2">
          <reference field="2" count="5">
            <x v="5"/>
            <x v="6"/>
            <x v="7"/>
            <x v="8"/>
            <x v="9"/>
          </reference>
          <reference field="6" count="1" selected="0">
            <x v="1"/>
          </reference>
        </references>
      </pivotArea>
    </format>
    <format dxfId="909">
      <pivotArea dataOnly="0" labelOnly="1" outline="0" fieldPosition="0">
        <references count="2">
          <reference field="2" count="5" defaultSubtotal="1">
            <x v="5"/>
            <x v="6"/>
            <x v="7"/>
            <x v="8"/>
            <x v="9"/>
          </reference>
          <reference field="6" count="1" selected="0">
            <x v="1"/>
          </reference>
        </references>
      </pivotArea>
    </format>
    <format dxfId="908">
      <pivotArea dataOnly="0" labelOnly="1" outline="0" fieldPosition="0">
        <references count="2">
          <reference field="2" count="3">
            <x v="3"/>
            <x v="4"/>
            <x v="10"/>
          </reference>
          <reference field="6" count="1" selected="0">
            <x v="2"/>
          </reference>
        </references>
      </pivotArea>
    </format>
    <format dxfId="907">
      <pivotArea dataOnly="0" labelOnly="1" outline="0" fieldPosition="0">
        <references count="2">
          <reference field="2" count="3" defaultSubtotal="1">
            <x v="3"/>
            <x v="4"/>
            <x v="10"/>
          </reference>
          <reference field="6" count="1" selected="0">
            <x v="2"/>
          </reference>
        </references>
      </pivotArea>
    </format>
    <format dxfId="906">
      <pivotArea dataOnly="0" labelOnly="1" outline="0" fieldPosition="0">
        <references count="2">
          <reference field="2" count="3">
            <x v="0"/>
            <x v="6"/>
            <x v="10"/>
          </reference>
          <reference field="6" count="1" selected="0">
            <x v="3"/>
          </reference>
        </references>
      </pivotArea>
    </format>
    <format dxfId="905">
      <pivotArea dataOnly="0" labelOnly="1" outline="0" fieldPosition="0">
        <references count="2">
          <reference field="2" count="3" defaultSubtotal="1">
            <x v="0"/>
            <x v="6"/>
            <x v="10"/>
          </reference>
          <reference field="6" count="1" selected="0">
            <x v="3"/>
          </reference>
        </references>
      </pivotArea>
    </format>
    <format dxfId="904">
      <pivotArea dataOnly="0" labelOnly="1" outline="0" fieldPosition="0">
        <references count="3">
          <reference field="2" count="1" selected="0">
            <x v="1"/>
          </reference>
          <reference field="6" count="1" selected="0">
            <x v="0"/>
          </reference>
          <reference field="10" count="2">
            <x v="0"/>
            <x v="5"/>
          </reference>
        </references>
      </pivotArea>
    </format>
    <format dxfId="903">
      <pivotArea dataOnly="0" labelOnly="1" outline="0" fieldPosition="0">
        <references count="3">
          <reference field="2" count="1" selected="0">
            <x v="2"/>
          </reference>
          <reference field="6" count="1" selected="0">
            <x v="0"/>
          </reference>
          <reference field="10" count="4">
            <x v="0"/>
            <x v="5"/>
            <x v="9"/>
            <x v="16"/>
          </reference>
        </references>
      </pivotArea>
    </format>
    <format dxfId="902">
      <pivotArea dataOnly="0" labelOnly="1" outline="0" fieldPosition="0">
        <references count="3">
          <reference field="2" count="1" selected="0">
            <x v="3"/>
          </reference>
          <reference field="6" count="1" selected="0">
            <x v="0"/>
          </reference>
          <reference field="10" count="20">
            <x v="0"/>
            <x v="1"/>
            <x v="3"/>
            <x v="4"/>
            <x v="5"/>
            <x v="6"/>
            <x v="7"/>
            <x v="9"/>
            <x v="10"/>
            <x v="11"/>
            <x v="12"/>
            <x v="13"/>
            <x v="14"/>
            <x v="17"/>
            <x v="19"/>
            <x v="21"/>
            <x v="23"/>
            <x v="24"/>
            <x v="25"/>
            <x v="26"/>
          </reference>
        </references>
      </pivotArea>
    </format>
    <format dxfId="901">
      <pivotArea dataOnly="0" labelOnly="1" outline="0" fieldPosition="0">
        <references count="3">
          <reference field="2" count="1" selected="0">
            <x v="4"/>
          </reference>
          <reference field="6" count="1" selected="0">
            <x v="0"/>
          </reference>
          <reference field="10" count="4">
            <x v="0"/>
            <x v="3"/>
            <x v="5"/>
            <x v="20"/>
          </reference>
        </references>
      </pivotArea>
    </format>
    <format dxfId="900">
      <pivotArea dataOnly="0" labelOnly="1" outline="0" fieldPosition="0">
        <references count="3">
          <reference field="2" count="1" selected="0">
            <x v="5"/>
          </reference>
          <reference field="6" count="1" selected="0">
            <x v="1"/>
          </reference>
          <reference field="10" count="3">
            <x v="1"/>
            <x v="3"/>
            <x v="9"/>
          </reference>
        </references>
      </pivotArea>
    </format>
    <format dxfId="899">
      <pivotArea dataOnly="0" labelOnly="1" outline="0" fieldPosition="0">
        <references count="3">
          <reference field="2" count="1" selected="0">
            <x v="6"/>
          </reference>
          <reference field="6" count="1" selected="0">
            <x v="1"/>
          </reference>
          <reference field="10" count="4">
            <x v="1"/>
            <x v="17"/>
            <x v="19"/>
            <x v="21"/>
          </reference>
        </references>
      </pivotArea>
    </format>
    <format dxfId="898">
      <pivotArea dataOnly="0" labelOnly="1" outline="0" fieldPosition="0">
        <references count="3">
          <reference field="2" count="1" selected="0">
            <x v="7"/>
          </reference>
          <reference field="6" count="1" selected="0">
            <x v="1"/>
          </reference>
          <reference field="10" count="15">
            <x v="0"/>
            <x v="1"/>
            <x v="2"/>
            <x v="3"/>
            <x v="9"/>
            <x v="10"/>
            <x v="12"/>
            <x v="14"/>
            <x v="16"/>
            <x v="17"/>
            <x v="18"/>
            <x v="21"/>
            <x v="23"/>
            <x v="24"/>
            <x v="25"/>
          </reference>
        </references>
      </pivotArea>
    </format>
    <format dxfId="897">
      <pivotArea dataOnly="0" labelOnly="1" outline="0" fieldPosition="0">
        <references count="3">
          <reference field="2" count="1" selected="0">
            <x v="8"/>
          </reference>
          <reference field="6" count="1" selected="0">
            <x v="1"/>
          </reference>
          <reference field="10" count="24">
            <x v="0"/>
            <x v="1"/>
            <x v="3"/>
            <x v="4"/>
            <x v="5"/>
            <x v="6"/>
            <x v="7"/>
            <x v="8"/>
            <x v="9"/>
            <x v="10"/>
            <x v="11"/>
            <x v="12"/>
            <x v="13"/>
            <x v="14"/>
            <x v="15"/>
            <x v="17"/>
            <x v="18"/>
            <x v="19"/>
            <x v="20"/>
            <x v="21"/>
            <x v="23"/>
            <x v="24"/>
            <x v="25"/>
            <x v="26"/>
          </reference>
        </references>
      </pivotArea>
    </format>
    <format dxfId="896">
      <pivotArea dataOnly="0" labelOnly="1" outline="0" fieldPosition="0">
        <references count="3">
          <reference field="2" count="1" selected="0">
            <x v="9"/>
          </reference>
          <reference field="6" count="1" selected="0">
            <x v="1"/>
          </reference>
          <reference field="10" count="1">
            <x v="22"/>
          </reference>
        </references>
      </pivotArea>
    </format>
    <format dxfId="895">
      <pivotArea dataOnly="0" labelOnly="1" outline="0" fieldPosition="0">
        <references count="3">
          <reference field="2" count="1" selected="0">
            <x v="3"/>
          </reference>
          <reference field="6" count="1" selected="0">
            <x v="2"/>
          </reference>
          <reference field="10" count="4">
            <x v="0"/>
            <x v="2"/>
            <x v="11"/>
            <x v="26"/>
          </reference>
        </references>
      </pivotArea>
    </format>
    <format dxfId="894">
      <pivotArea dataOnly="0" labelOnly="1" outline="0" fieldPosition="0">
        <references count="3">
          <reference field="2" count="1" selected="0">
            <x v="4"/>
          </reference>
          <reference field="6" count="1" selected="0">
            <x v="2"/>
          </reference>
          <reference field="10" count="2">
            <x v="0"/>
            <x v="20"/>
          </reference>
        </references>
      </pivotArea>
    </format>
    <format dxfId="893">
      <pivotArea dataOnly="0" labelOnly="1" outline="0" fieldPosition="0">
        <references count="3">
          <reference field="2" count="1" selected="0">
            <x v="10"/>
          </reference>
          <reference field="6" count="1" selected="0">
            <x v="2"/>
          </reference>
          <reference field="10" count="1">
            <x v="5"/>
          </reference>
        </references>
      </pivotArea>
    </format>
    <format dxfId="892">
      <pivotArea dataOnly="0" labelOnly="1" outline="0" fieldPosition="0">
        <references count="3">
          <reference field="2" count="1" selected="0">
            <x v="0"/>
          </reference>
          <reference field="6" count="1" selected="0">
            <x v="3"/>
          </reference>
          <reference field="10" count="5">
            <x v="0"/>
            <x v="11"/>
            <x v="13"/>
            <x v="20"/>
            <x v="26"/>
          </reference>
        </references>
      </pivotArea>
    </format>
    <format dxfId="891">
      <pivotArea dataOnly="0" labelOnly="1" outline="0" fieldPosition="0">
        <references count="3">
          <reference field="2" count="1" selected="0">
            <x v="6"/>
          </reference>
          <reference field="6" count="1" selected="0">
            <x v="3"/>
          </reference>
          <reference field="10" count="1">
            <x v="0"/>
          </reference>
        </references>
      </pivotArea>
    </format>
    <format dxfId="890">
      <pivotArea dataOnly="0" labelOnly="1" outline="0" fieldPosition="0">
        <references count="3">
          <reference field="2" count="1" selected="0">
            <x v="10"/>
          </reference>
          <reference field="6" count="1" selected="0">
            <x v="3"/>
          </reference>
          <reference field="10" count="1">
            <x v="5"/>
          </reference>
        </references>
      </pivotArea>
    </format>
    <format dxfId="889">
      <pivotArea dataOnly="0" labelOnly="1" outline="0" fieldPosition="0">
        <references count="4">
          <reference field="2" count="1" selected="0">
            <x v="1"/>
          </reference>
          <reference field="3" count="1">
            <x v="4"/>
          </reference>
          <reference field="6" count="1" selected="0">
            <x v="0"/>
          </reference>
          <reference field="10" count="1" selected="0">
            <x v="0"/>
          </reference>
        </references>
      </pivotArea>
    </format>
    <format dxfId="888">
      <pivotArea dataOnly="0" labelOnly="1" outline="0" fieldPosition="0">
        <references count="4">
          <reference field="2" count="1" selected="0">
            <x v="1"/>
          </reference>
          <reference field="3" count="1">
            <x v="3"/>
          </reference>
          <reference field="6" count="1" selected="0">
            <x v="0"/>
          </reference>
          <reference field="10" count="1" selected="0">
            <x v="5"/>
          </reference>
        </references>
      </pivotArea>
    </format>
    <format dxfId="887">
      <pivotArea dataOnly="0" labelOnly="1" outline="0" fieldPosition="0">
        <references count="4">
          <reference field="2" count="1" selected="0">
            <x v="2"/>
          </reference>
          <reference field="3" count="6">
            <x v="9"/>
            <x v="10"/>
            <x v="11"/>
            <x v="12"/>
            <x v="13"/>
            <x v="14"/>
          </reference>
          <reference field="6" count="1" selected="0">
            <x v="0"/>
          </reference>
          <reference field="10" count="1" selected="0">
            <x v="0"/>
          </reference>
        </references>
      </pivotArea>
    </format>
    <format dxfId="886">
      <pivotArea dataOnly="0" labelOnly="1" outline="0" fieldPosition="0">
        <references count="4">
          <reference field="2" count="1" selected="0">
            <x v="2"/>
          </reference>
          <reference field="3" count="1">
            <x v="10"/>
          </reference>
          <reference field="6" count="1" selected="0">
            <x v="0"/>
          </reference>
          <reference field="10" count="1" selected="0">
            <x v="5"/>
          </reference>
        </references>
      </pivotArea>
    </format>
    <format dxfId="885">
      <pivotArea dataOnly="0" labelOnly="1" outline="0" fieldPosition="0">
        <references count="4">
          <reference field="2" count="1" selected="0">
            <x v="2"/>
          </reference>
          <reference field="3" count="2">
            <x v="7"/>
            <x v="8"/>
          </reference>
          <reference field="6" count="1" selected="0">
            <x v="0"/>
          </reference>
          <reference field="10" count="1" selected="0">
            <x v="9"/>
          </reference>
        </references>
      </pivotArea>
    </format>
    <format dxfId="884">
      <pivotArea dataOnly="0" labelOnly="1" outline="0" fieldPosition="0">
        <references count="4">
          <reference field="2" count="1" selected="0">
            <x v="2"/>
          </reference>
          <reference field="3" count="2">
            <x v="5"/>
            <x v="6"/>
          </reference>
          <reference field="6" count="1" selected="0">
            <x v="0"/>
          </reference>
          <reference field="10" count="1" selected="0">
            <x v="16"/>
          </reference>
        </references>
      </pivotArea>
    </format>
    <format dxfId="883">
      <pivotArea dataOnly="0" labelOnly="1" outline="0" fieldPosition="0">
        <references count="4">
          <reference field="2" count="1" selected="0">
            <x v="3"/>
          </reference>
          <reference field="3" count="2">
            <x v="15"/>
            <x v="25"/>
          </reference>
          <reference field="6" count="1" selected="0">
            <x v="0"/>
          </reference>
          <reference field="10" count="1" selected="0">
            <x v="0"/>
          </reference>
        </references>
      </pivotArea>
    </format>
    <format dxfId="882">
      <pivotArea dataOnly="0" labelOnly="1" outline="0" fieldPosition="0">
        <references count="4">
          <reference field="2" count="1" selected="0">
            <x v="3"/>
          </reference>
          <reference field="3" count="2">
            <x v="15"/>
            <x v="25"/>
          </reference>
          <reference field="6" count="1" selected="0">
            <x v="0"/>
          </reference>
          <reference field="10" count="1" selected="0">
            <x v="1"/>
          </reference>
        </references>
      </pivotArea>
    </format>
    <format dxfId="881">
      <pivotArea dataOnly="0" labelOnly="1" outline="0" fieldPosition="0">
        <references count="4">
          <reference field="2" count="1" selected="0">
            <x v="3"/>
          </reference>
          <reference field="3" count="2">
            <x v="15"/>
            <x v="25"/>
          </reference>
          <reference field="6" count="1" selected="0">
            <x v="0"/>
          </reference>
          <reference field="10" count="1" selected="0">
            <x v="3"/>
          </reference>
        </references>
      </pivotArea>
    </format>
    <format dxfId="880">
      <pivotArea dataOnly="0" labelOnly="1" outline="0" fieldPosition="0">
        <references count="4">
          <reference field="2" count="1" selected="0">
            <x v="3"/>
          </reference>
          <reference field="3" count="1">
            <x v="18"/>
          </reference>
          <reference field="6" count="1" selected="0">
            <x v="0"/>
          </reference>
          <reference field="10" count="1" selected="0">
            <x v="4"/>
          </reference>
        </references>
      </pivotArea>
    </format>
    <format dxfId="879">
      <pivotArea dataOnly="0" labelOnly="1" outline="0" fieldPosition="0">
        <references count="4">
          <reference field="2" count="1" selected="0">
            <x v="3"/>
          </reference>
          <reference field="3" count="1">
            <x v="24"/>
          </reference>
          <reference field="6" count="1" selected="0">
            <x v="0"/>
          </reference>
          <reference field="10" count="1" selected="0">
            <x v="5"/>
          </reference>
        </references>
      </pivotArea>
    </format>
    <format dxfId="878">
      <pivotArea dataOnly="0" labelOnly="1" outline="0" fieldPosition="0">
        <references count="4">
          <reference field="2" count="1" selected="0">
            <x v="3"/>
          </reference>
          <reference field="3" count="2">
            <x v="16"/>
            <x v="20"/>
          </reference>
          <reference field="6" count="1" selected="0">
            <x v="0"/>
          </reference>
          <reference field="10" count="1" selected="0">
            <x v="6"/>
          </reference>
        </references>
      </pivotArea>
    </format>
    <format dxfId="877">
      <pivotArea dataOnly="0" labelOnly="1" outline="0" fieldPosition="0">
        <references count="4">
          <reference field="2" count="1" selected="0">
            <x v="3"/>
          </reference>
          <reference field="3" count="1">
            <x v="16"/>
          </reference>
          <reference field="6" count="1" selected="0">
            <x v="0"/>
          </reference>
          <reference field="10" count="1" selected="0">
            <x v="7"/>
          </reference>
        </references>
      </pivotArea>
    </format>
    <format dxfId="876">
      <pivotArea dataOnly="0" labelOnly="1" outline="0" fieldPosition="0">
        <references count="4">
          <reference field="2" count="1" selected="0">
            <x v="3"/>
          </reference>
          <reference field="3" count="2">
            <x v="15"/>
            <x v="25"/>
          </reference>
          <reference field="6" count="1" selected="0">
            <x v="0"/>
          </reference>
          <reference field="10" count="1" selected="0">
            <x v="9"/>
          </reference>
        </references>
      </pivotArea>
    </format>
    <format dxfId="875">
      <pivotArea dataOnly="0" labelOnly="1" outline="0" fieldPosition="0">
        <references count="4">
          <reference field="2" count="1" selected="0">
            <x v="3"/>
          </reference>
          <reference field="3" count="1">
            <x v="15"/>
          </reference>
          <reference field="6" count="1" selected="0">
            <x v="0"/>
          </reference>
          <reference field="10" count="1" selected="0">
            <x v="10"/>
          </reference>
        </references>
      </pivotArea>
    </format>
    <format dxfId="874">
      <pivotArea dataOnly="0" labelOnly="1" outline="0" fieldPosition="0">
        <references count="4">
          <reference field="2" count="1" selected="0">
            <x v="3"/>
          </reference>
          <reference field="3" count="1">
            <x v="16"/>
          </reference>
          <reference field="6" count="1" selected="0">
            <x v="0"/>
          </reference>
          <reference field="10" count="1" selected="0">
            <x v="11"/>
          </reference>
        </references>
      </pivotArea>
    </format>
    <format dxfId="873">
      <pivotArea dataOnly="0" labelOnly="1" outline="0" fieldPosition="0">
        <references count="4">
          <reference field="2" count="1" selected="0">
            <x v="3"/>
          </reference>
          <reference field="3" count="2">
            <x v="15"/>
            <x v="16"/>
          </reference>
          <reference field="6" count="1" selected="0">
            <x v="0"/>
          </reference>
          <reference field="10" count="1" selected="0">
            <x v="12"/>
          </reference>
        </references>
      </pivotArea>
    </format>
    <format dxfId="872">
      <pivotArea dataOnly="0" labelOnly="1" outline="0" fieldPosition="0">
        <references count="4">
          <reference field="2" count="1" selected="0">
            <x v="3"/>
          </reference>
          <reference field="3" count="1">
            <x v="20"/>
          </reference>
          <reference field="6" count="1" selected="0">
            <x v="0"/>
          </reference>
          <reference field="10" count="1" selected="0">
            <x v="13"/>
          </reference>
        </references>
      </pivotArea>
    </format>
    <format dxfId="871">
      <pivotArea dataOnly="0" labelOnly="1" outline="0" fieldPosition="0">
        <references count="4">
          <reference field="2" count="1" selected="0">
            <x v="3"/>
          </reference>
          <reference field="3" count="3">
            <x v="15"/>
            <x v="18"/>
            <x v="19"/>
          </reference>
          <reference field="6" count="1" selected="0">
            <x v="0"/>
          </reference>
          <reference field="10" count="1" selected="0">
            <x v="14"/>
          </reference>
        </references>
      </pivotArea>
    </format>
    <format dxfId="870">
      <pivotArea dataOnly="0" labelOnly="1" outline="0" fieldPosition="0">
        <references count="4">
          <reference field="2" count="1" selected="0">
            <x v="3"/>
          </reference>
          <reference field="3" count="1">
            <x v="18"/>
          </reference>
          <reference field="6" count="1" selected="0">
            <x v="0"/>
          </reference>
          <reference field="10" count="1" selected="0">
            <x v="17"/>
          </reference>
        </references>
      </pivotArea>
    </format>
    <format dxfId="869">
      <pivotArea dataOnly="0" labelOnly="1" outline="0" fieldPosition="0">
        <references count="4">
          <reference field="2" count="1" selected="0">
            <x v="3"/>
          </reference>
          <reference field="3" count="1">
            <x v="17"/>
          </reference>
          <reference field="6" count="1" selected="0">
            <x v="0"/>
          </reference>
          <reference field="10" count="1" selected="0">
            <x v="19"/>
          </reference>
        </references>
      </pivotArea>
    </format>
    <format dxfId="868">
      <pivotArea dataOnly="0" labelOnly="1" outline="0" fieldPosition="0">
        <references count="4">
          <reference field="2" count="1" selected="0">
            <x v="3"/>
          </reference>
          <reference field="3" count="3">
            <x v="15"/>
            <x v="16"/>
            <x v="17"/>
          </reference>
          <reference field="6" count="1" selected="0">
            <x v="0"/>
          </reference>
          <reference field="10" count="1" selected="0">
            <x v="21"/>
          </reference>
        </references>
      </pivotArea>
    </format>
    <format dxfId="867">
      <pivotArea dataOnly="0" labelOnly="1" outline="0" fieldPosition="0">
        <references count="4">
          <reference field="2" count="1" selected="0">
            <x v="3"/>
          </reference>
          <reference field="3" count="2">
            <x v="15"/>
            <x v="16"/>
          </reference>
          <reference field="6" count="1" selected="0">
            <x v="0"/>
          </reference>
          <reference field="10" count="1" selected="0">
            <x v="23"/>
          </reference>
        </references>
      </pivotArea>
    </format>
    <format dxfId="866">
      <pivotArea dataOnly="0" labelOnly="1" outline="0" fieldPosition="0">
        <references count="4">
          <reference field="2" count="1" selected="0">
            <x v="3"/>
          </reference>
          <reference field="3" count="2">
            <x v="15"/>
            <x v="16"/>
          </reference>
          <reference field="6" count="1" selected="0">
            <x v="0"/>
          </reference>
          <reference field="10" count="1" selected="0">
            <x v="24"/>
          </reference>
        </references>
      </pivotArea>
    </format>
    <format dxfId="865">
      <pivotArea dataOnly="0" labelOnly="1" outline="0" fieldPosition="0">
        <references count="4">
          <reference field="2" count="1" selected="0">
            <x v="4"/>
          </reference>
          <reference field="3" count="3">
            <x v="29"/>
            <x v="30"/>
            <x v="33"/>
          </reference>
          <reference field="6" count="1" selected="0">
            <x v="0"/>
          </reference>
          <reference field="10" count="1" selected="0">
            <x v="0"/>
          </reference>
        </references>
      </pivotArea>
    </format>
    <format dxfId="864">
      <pivotArea dataOnly="0" labelOnly="1" outline="0" fieldPosition="0">
        <references count="4">
          <reference field="2" count="1" selected="0">
            <x v="4"/>
          </reference>
          <reference field="3" count="1">
            <x v="31"/>
          </reference>
          <reference field="6" count="1" selected="0">
            <x v="0"/>
          </reference>
          <reference field="10" count="1" selected="0">
            <x v="3"/>
          </reference>
        </references>
      </pivotArea>
    </format>
    <format dxfId="863">
      <pivotArea dataOnly="0" labelOnly="1" outline="0" fieldPosition="0">
        <references count="4">
          <reference field="2" count="1" selected="0">
            <x v="4"/>
          </reference>
          <reference field="3" count="1">
            <x v="33"/>
          </reference>
          <reference field="6" count="1" selected="0">
            <x v="0"/>
          </reference>
          <reference field="10" count="1" selected="0">
            <x v="5"/>
          </reference>
        </references>
      </pivotArea>
    </format>
    <format dxfId="862">
      <pivotArea dataOnly="0" labelOnly="1" outline="0" fieldPosition="0">
        <references count="4">
          <reference field="2" count="1" selected="0">
            <x v="4"/>
          </reference>
          <reference field="3" count="2">
            <x v="29"/>
            <x v="32"/>
          </reference>
          <reference field="6" count="1" selected="0">
            <x v="0"/>
          </reference>
          <reference field="10" count="1" selected="0">
            <x v="20"/>
          </reference>
        </references>
      </pivotArea>
    </format>
    <format dxfId="861">
      <pivotArea dataOnly="0" labelOnly="1" outline="0" fieldPosition="0">
        <references count="4">
          <reference field="2" count="1" selected="0">
            <x v="5"/>
          </reference>
          <reference field="3" count="1">
            <x v="36"/>
          </reference>
          <reference field="6" count="1" selected="0">
            <x v="1"/>
          </reference>
          <reference field="10" count="1" selected="0">
            <x v="1"/>
          </reference>
        </references>
      </pivotArea>
    </format>
    <format dxfId="860">
      <pivotArea dataOnly="0" labelOnly="1" outline="0" fieldPosition="0">
        <references count="4">
          <reference field="2" count="1" selected="0">
            <x v="5"/>
          </reference>
          <reference field="3" count="1">
            <x v="35"/>
          </reference>
          <reference field="6" count="1" selected="0">
            <x v="1"/>
          </reference>
          <reference field="10" count="1" selected="0">
            <x v="3"/>
          </reference>
        </references>
      </pivotArea>
    </format>
    <format dxfId="859">
      <pivotArea dataOnly="0" labelOnly="1" outline="0" fieldPosition="0">
        <references count="4">
          <reference field="2" count="1" selected="0">
            <x v="5"/>
          </reference>
          <reference field="3" count="2">
            <x v="34"/>
            <x v="35"/>
          </reference>
          <reference field="6" count="1" selected="0">
            <x v="1"/>
          </reference>
          <reference field="10" count="1" selected="0">
            <x v="9"/>
          </reference>
        </references>
      </pivotArea>
    </format>
    <format dxfId="858">
      <pivotArea dataOnly="0" labelOnly="1" outline="0" fieldPosition="0">
        <references count="4">
          <reference field="2" count="1" selected="0">
            <x v="6"/>
          </reference>
          <reference field="3" count="1">
            <x v="38"/>
          </reference>
          <reference field="6" count="1" selected="0">
            <x v="1"/>
          </reference>
          <reference field="10" count="1" selected="0">
            <x v="1"/>
          </reference>
        </references>
      </pivotArea>
    </format>
    <format dxfId="857">
      <pivotArea dataOnly="0" labelOnly="1" outline="0" fieldPosition="0">
        <references count="4">
          <reference field="2" count="1" selected="0">
            <x v="6"/>
          </reference>
          <reference field="3" count="1">
            <x v="40"/>
          </reference>
          <reference field="6" count="1" selected="0">
            <x v="1"/>
          </reference>
          <reference field="10" count="1" selected="0">
            <x v="17"/>
          </reference>
        </references>
      </pivotArea>
    </format>
    <format dxfId="856">
      <pivotArea dataOnly="0" labelOnly="1" outline="0" fieldPosition="0">
        <references count="4">
          <reference field="2" count="1" selected="0">
            <x v="6"/>
          </reference>
          <reference field="3" count="1">
            <x v="37"/>
          </reference>
          <reference field="6" count="1" selected="0">
            <x v="1"/>
          </reference>
          <reference field="10" count="1" selected="0">
            <x v="21"/>
          </reference>
        </references>
      </pivotArea>
    </format>
    <format dxfId="855">
      <pivotArea dataOnly="0" labelOnly="1" outline="0" fieldPosition="0">
        <references count="4">
          <reference field="2" count="1" selected="0">
            <x v="7"/>
          </reference>
          <reference field="3" count="3">
            <x v="43"/>
            <x v="51"/>
            <x v="55"/>
          </reference>
          <reference field="6" count="1" selected="0">
            <x v="1"/>
          </reference>
          <reference field="10" count="1" selected="0">
            <x v="0"/>
          </reference>
        </references>
      </pivotArea>
    </format>
    <format dxfId="854">
      <pivotArea dataOnly="0" labelOnly="1" outline="0" fieldPosition="0">
        <references count="4">
          <reference field="2" count="1" selected="0">
            <x v="7"/>
          </reference>
          <reference field="3" count="3">
            <x v="47"/>
            <x v="51"/>
            <x v="55"/>
          </reference>
          <reference field="6" count="1" selected="0">
            <x v="1"/>
          </reference>
          <reference field="10" count="1" selected="0">
            <x v="1"/>
          </reference>
        </references>
      </pivotArea>
    </format>
    <format dxfId="853">
      <pivotArea dataOnly="0" labelOnly="1" outline="0" fieldPosition="0">
        <references count="4">
          <reference field="2" count="1" selected="0">
            <x v="7"/>
          </reference>
          <reference field="3" count="3">
            <x v="47"/>
            <x v="51"/>
            <x v="55"/>
          </reference>
          <reference field="6" count="1" selected="0">
            <x v="1"/>
          </reference>
          <reference field="10" count="1" selected="0">
            <x v="2"/>
          </reference>
        </references>
      </pivotArea>
    </format>
    <format dxfId="852">
      <pivotArea dataOnly="0" labelOnly="1" outline="0" fieldPosition="0">
        <references count="4">
          <reference field="2" count="1" selected="0">
            <x v="7"/>
          </reference>
          <reference field="3" count="5">
            <x v="41"/>
            <x v="43"/>
            <x v="47"/>
            <x v="51"/>
            <x v="55"/>
          </reference>
          <reference field="6" count="1" selected="0">
            <x v="1"/>
          </reference>
          <reference field="10" count="1" selected="0">
            <x v="3"/>
          </reference>
        </references>
      </pivotArea>
    </format>
    <format dxfId="851">
      <pivotArea dataOnly="0" labelOnly="1" outline="0" fieldPosition="0">
        <references count="4">
          <reference field="2" count="1" selected="0">
            <x v="7"/>
          </reference>
          <reference field="3" count="4">
            <x v="41"/>
            <x v="47"/>
            <x v="51"/>
            <x v="55"/>
          </reference>
          <reference field="6" count="1" selected="0">
            <x v="1"/>
          </reference>
          <reference field="10" count="1" selected="0">
            <x v="9"/>
          </reference>
        </references>
      </pivotArea>
    </format>
    <format dxfId="850">
      <pivotArea dataOnly="0" labelOnly="1" outline="0" fieldPosition="0">
        <references count="4">
          <reference field="2" count="1" selected="0">
            <x v="7"/>
          </reference>
          <reference field="3" count="5">
            <x v="43"/>
            <x v="44"/>
            <x v="48"/>
            <x v="49"/>
            <x v="50"/>
          </reference>
          <reference field="6" count="1" selected="0">
            <x v="1"/>
          </reference>
          <reference field="10" count="1" selected="0">
            <x v="10"/>
          </reference>
        </references>
      </pivotArea>
    </format>
    <format dxfId="849">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12"/>
          </reference>
        </references>
      </pivotArea>
    </format>
    <format dxfId="848">
      <pivotArea dataOnly="0" labelOnly="1" outline="0" fieldPosition="0">
        <references count="4">
          <reference field="2" count="1" selected="0">
            <x v="7"/>
          </reference>
          <reference field="3" count="3">
            <x v="42"/>
            <x v="52"/>
            <x v="56"/>
          </reference>
          <reference field="6" count="1" selected="0">
            <x v="1"/>
          </reference>
          <reference field="10" count="1" selected="0">
            <x v="14"/>
          </reference>
        </references>
      </pivotArea>
    </format>
    <format dxfId="847">
      <pivotArea dataOnly="0" labelOnly="1" outline="0" fieldPosition="0">
        <references count="4">
          <reference field="2" count="1" selected="0">
            <x v="7"/>
          </reference>
          <reference field="3" count="3">
            <x v="42"/>
            <x v="52"/>
            <x v="56"/>
          </reference>
          <reference field="6" count="1" selected="0">
            <x v="1"/>
          </reference>
          <reference field="10" count="1" selected="0">
            <x v="16"/>
          </reference>
        </references>
      </pivotArea>
    </format>
    <format dxfId="846">
      <pivotArea dataOnly="0" labelOnly="1" outline="0" fieldPosition="0">
        <references count="4">
          <reference field="2" count="1" selected="0">
            <x v="7"/>
          </reference>
          <reference field="3" count="2">
            <x v="42"/>
            <x v="45"/>
          </reference>
          <reference field="6" count="1" selected="0">
            <x v="1"/>
          </reference>
          <reference field="10" count="1" selected="0">
            <x v="17"/>
          </reference>
        </references>
      </pivotArea>
    </format>
    <format dxfId="845">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18"/>
          </reference>
        </references>
      </pivotArea>
    </format>
    <format dxfId="844">
      <pivotArea dataOnly="0" labelOnly="1" outline="0" fieldPosition="0">
        <references count="4">
          <reference field="2" count="1" selected="0">
            <x v="7"/>
          </reference>
          <reference field="3" count="3">
            <x v="43"/>
            <x v="53"/>
            <x v="57"/>
          </reference>
          <reference field="6" count="1" selected="0">
            <x v="1"/>
          </reference>
          <reference field="10" count="1" selected="0">
            <x v="21"/>
          </reference>
        </references>
      </pivotArea>
    </format>
    <format dxfId="843">
      <pivotArea dataOnly="0" labelOnly="1" outline="0" fieldPosition="0">
        <references count="4">
          <reference field="2" count="1" selected="0">
            <x v="7"/>
          </reference>
          <reference field="3" count="3">
            <x v="42"/>
            <x v="52"/>
            <x v="56"/>
          </reference>
          <reference field="6" count="1" selected="0">
            <x v="1"/>
          </reference>
          <reference field="10" count="1" selected="0">
            <x v="23"/>
          </reference>
        </references>
      </pivotArea>
    </format>
    <format dxfId="842">
      <pivotArea dataOnly="0" labelOnly="1" outline="0" fieldPosition="0">
        <references count="4">
          <reference field="2" count="1" selected="0">
            <x v="7"/>
          </reference>
          <reference field="3" count="6">
            <x v="42"/>
            <x v="43"/>
            <x v="52"/>
            <x v="53"/>
            <x v="56"/>
            <x v="57"/>
          </reference>
          <reference field="6" count="1" selected="0">
            <x v="1"/>
          </reference>
          <reference field="10" count="1" selected="0">
            <x v="24"/>
          </reference>
        </references>
      </pivotArea>
    </format>
    <format dxfId="841">
      <pivotArea dataOnly="0" labelOnly="1" outline="0" fieldPosition="0">
        <references count="4">
          <reference field="2" count="1" selected="0">
            <x v="7"/>
          </reference>
          <reference field="3" count="6">
            <x v="43"/>
            <x v="46"/>
            <x v="53"/>
            <x v="54"/>
            <x v="57"/>
            <x v="58"/>
          </reference>
          <reference field="6" count="1" selected="0">
            <x v="1"/>
          </reference>
          <reference field="10" count="1" selected="0">
            <x v="25"/>
          </reference>
        </references>
      </pivotArea>
    </format>
    <format dxfId="840">
      <pivotArea dataOnly="0" labelOnly="1" outline="0" fieldPosition="0">
        <references count="4">
          <reference field="2" count="1" selected="0">
            <x v="8"/>
          </reference>
          <reference field="3" count="4">
            <x v="73"/>
            <x v="74"/>
            <x v="76"/>
            <x v="79"/>
          </reference>
          <reference field="6" count="1" selected="0">
            <x v="1"/>
          </reference>
          <reference field="10" count="1" selected="0">
            <x v="0"/>
          </reference>
        </references>
      </pivotArea>
    </format>
    <format dxfId="839">
      <pivotArea dataOnly="0" labelOnly="1" outline="0" fieldPosition="0">
        <references count="4">
          <reference field="2" count="1" selected="0">
            <x v="8"/>
          </reference>
          <reference field="3" count="10">
            <x v="63"/>
            <x v="64"/>
            <x v="65"/>
            <x v="81"/>
            <x v="90"/>
            <x v="92"/>
            <x v="93"/>
            <x v="94"/>
            <x v="95"/>
            <x v="97"/>
          </reference>
          <reference field="6" count="1" selected="0">
            <x v="1"/>
          </reference>
          <reference field="10" count="1" selected="0">
            <x v="1"/>
          </reference>
        </references>
      </pivotArea>
    </format>
    <format dxfId="838">
      <pivotArea dataOnly="0" labelOnly="1" outline="0" fieldPosition="0">
        <references count="4">
          <reference field="2" count="1" selected="0">
            <x v="8"/>
          </reference>
          <reference field="3" count="3">
            <x v="60"/>
            <x v="63"/>
            <x v="71"/>
          </reference>
          <reference field="6" count="1" selected="0">
            <x v="1"/>
          </reference>
          <reference field="10" count="1" selected="0">
            <x v="3"/>
          </reference>
        </references>
      </pivotArea>
    </format>
    <format dxfId="837">
      <pivotArea dataOnly="0" labelOnly="1" outline="0" fieldPosition="0">
        <references count="4">
          <reference field="2" count="1" selected="0">
            <x v="8"/>
          </reference>
          <reference field="3" count="1">
            <x v="73"/>
          </reference>
          <reference field="6" count="1" selected="0">
            <x v="1"/>
          </reference>
          <reference field="10" count="1" selected="0">
            <x v="4"/>
          </reference>
        </references>
      </pivotArea>
    </format>
    <format dxfId="836">
      <pivotArea dataOnly="0" labelOnly="1" outline="0" fieldPosition="0">
        <references count="4">
          <reference field="2" count="1" selected="0">
            <x v="8"/>
          </reference>
          <reference field="3" count="2">
            <x v="63"/>
            <x v="79"/>
          </reference>
          <reference field="6" count="1" selected="0">
            <x v="1"/>
          </reference>
          <reference field="10" count="1" selected="0">
            <x v="5"/>
          </reference>
        </references>
      </pivotArea>
    </format>
    <format dxfId="835">
      <pivotArea dataOnly="0" labelOnly="1" outline="0" fieldPosition="0">
        <references count="4">
          <reference field="2" count="1" selected="0">
            <x v="8"/>
          </reference>
          <reference field="3" count="2">
            <x v="66"/>
            <x v="96"/>
          </reference>
          <reference field="6" count="1" selected="0">
            <x v="1"/>
          </reference>
          <reference field="10" count="1" selected="0">
            <x v="6"/>
          </reference>
        </references>
      </pivotArea>
    </format>
    <format dxfId="834">
      <pivotArea dataOnly="0" labelOnly="1" outline="0" fieldPosition="0">
        <references count="4">
          <reference field="2" count="1" selected="0">
            <x v="8"/>
          </reference>
          <reference field="3" count="1">
            <x v="69"/>
          </reference>
          <reference field="6" count="1" selected="0">
            <x v="1"/>
          </reference>
          <reference field="10" count="1" selected="0">
            <x v="8"/>
          </reference>
        </references>
      </pivotArea>
    </format>
    <format dxfId="833">
      <pivotArea dataOnly="0" labelOnly="1" outline="0" fieldPosition="0">
        <references count="4">
          <reference field="2" count="1" selected="0">
            <x v="8"/>
          </reference>
          <reference field="3" count="7">
            <x v="59"/>
            <x v="62"/>
            <x v="77"/>
            <x v="78"/>
            <x v="98"/>
            <x v="99"/>
            <x v="100"/>
          </reference>
          <reference field="6" count="1" selected="0">
            <x v="1"/>
          </reference>
          <reference field="10" count="1" selected="0">
            <x v="9"/>
          </reference>
        </references>
      </pivotArea>
    </format>
    <format dxfId="832">
      <pivotArea dataOnly="0" labelOnly="1" outline="0" fieldPosition="0">
        <references count="4">
          <reference field="2" count="1" selected="0">
            <x v="8"/>
          </reference>
          <reference field="3" count="5">
            <x v="72"/>
            <x v="82"/>
            <x v="83"/>
            <x v="84"/>
            <x v="96"/>
          </reference>
          <reference field="6" count="1" selected="0">
            <x v="1"/>
          </reference>
          <reference field="10" count="1" selected="0">
            <x v="10"/>
          </reference>
        </references>
      </pivotArea>
    </format>
    <format dxfId="831">
      <pivotArea dataOnly="0" labelOnly="1" outline="0" fieldPosition="0">
        <references count="4">
          <reference field="2" count="1" selected="0">
            <x v="8"/>
          </reference>
          <reference field="3" count="8">
            <x v="66"/>
            <x v="67"/>
            <x v="70"/>
            <x v="80"/>
            <x v="82"/>
            <x v="85"/>
            <x v="92"/>
            <x v="96"/>
          </reference>
          <reference field="6" count="1" selected="0">
            <x v="1"/>
          </reference>
          <reference field="10" count="1" selected="0">
            <x v="12"/>
          </reference>
        </references>
      </pivotArea>
    </format>
    <format dxfId="830">
      <pivotArea dataOnly="0" labelOnly="1" outline="0" fieldPosition="0">
        <references count="4">
          <reference field="2" count="1" selected="0">
            <x v="8"/>
          </reference>
          <reference field="3" count="4">
            <x v="68"/>
            <x v="80"/>
            <x v="82"/>
            <x v="91"/>
          </reference>
          <reference field="6" count="1" selected="0">
            <x v="1"/>
          </reference>
          <reference field="10" count="1" selected="0">
            <x v="13"/>
          </reference>
        </references>
      </pivotArea>
    </format>
    <format dxfId="829">
      <pivotArea dataOnly="0" labelOnly="1" outline="0" fieldPosition="0">
        <references count="4">
          <reference field="2" count="1" selected="0">
            <x v="8"/>
          </reference>
          <reference field="3" count="3">
            <x v="85"/>
            <x v="91"/>
            <x v="96"/>
          </reference>
          <reference field="6" count="1" selected="0">
            <x v="1"/>
          </reference>
          <reference field="10" count="1" selected="0">
            <x v="14"/>
          </reference>
        </references>
      </pivotArea>
    </format>
    <format dxfId="828">
      <pivotArea dataOnly="0" labelOnly="1" outline="0" fieldPosition="0">
        <references count="4">
          <reference field="2" count="1" selected="0">
            <x v="8"/>
          </reference>
          <reference field="3" count="1">
            <x v="91"/>
          </reference>
          <reference field="6" count="1" selected="0">
            <x v="1"/>
          </reference>
          <reference field="10" count="1" selected="0">
            <x v="15"/>
          </reference>
        </references>
      </pivotArea>
    </format>
    <format dxfId="827">
      <pivotArea dataOnly="0" labelOnly="1" outline="0" fieldPosition="0">
        <references count="4">
          <reference field="2" count="1" selected="0">
            <x v="8"/>
          </reference>
          <reference field="3" count="4">
            <x v="62"/>
            <x v="68"/>
            <x v="87"/>
            <x v="91"/>
          </reference>
          <reference field="6" count="1" selected="0">
            <x v="1"/>
          </reference>
          <reference field="10" count="1" selected="0">
            <x v="17"/>
          </reference>
        </references>
      </pivotArea>
    </format>
    <format dxfId="826">
      <pivotArea dataOnly="0" labelOnly="1" outline="0" fieldPosition="0">
        <references count="4">
          <reference field="2" count="1" selected="0">
            <x v="8"/>
          </reference>
          <reference field="3" count="5">
            <x v="61"/>
            <x v="83"/>
            <x v="91"/>
            <x v="96"/>
            <x v="101"/>
          </reference>
          <reference field="6" count="1" selected="0">
            <x v="1"/>
          </reference>
          <reference field="10" count="1" selected="0">
            <x v="18"/>
          </reference>
        </references>
      </pivotArea>
    </format>
    <format dxfId="825">
      <pivotArea dataOnly="0" labelOnly="1" outline="0" fieldPosition="0">
        <references count="4">
          <reference field="2" count="1" selected="0">
            <x v="8"/>
          </reference>
          <reference field="3" count="9">
            <x v="62"/>
            <x v="63"/>
            <x v="79"/>
            <x v="82"/>
            <x v="84"/>
            <x v="86"/>
            <x v="88"/>
            <x v="91"/>
            <x v="96"/>
          </reference>
          <reference field="6" count="1" selected="0">
            <x v="1"/>
          </reference>
          <reference field="10" count="1" selected="0">
            <x v="19"/>
          </reference>
        </references>
      </pivotArea>
    </format>
    <format dxfId="824">
      <pivotArea dataOnly="0" labelOnly="1" outline="0" fieldPosition="0">
        <references count="4">
          <reference field="2" count="1" selected="0">
            <x v="8"/>
          </reference>
          <reference field="3" count="2">
            <x v="75"/>
            <x v="84"/>
          </reference>
          <reference field="6" count="1" selected="0">
            <x v="1"/>
          </reference>
          <reference field="10" count="1" selected="0">
            <x v="20"/>
          </reference>
        </references>
      </pivotArea>
    </format>
    <format dxfId="823">
      <pivotArea dataOnly="0" labelOnly="1" outline="0" fieldPosition="0">
        <references count="4">
          <reference field="2" count="1" selected="0">
            <x v="8"/>
          </reference>
          <reference field="3" count="2">
            <x v="89"/>
            <x v="96"/>
          </reference>
          <reference field="6" count="1" selected="0">
            <x v="1"/>
          </reference>
          <reference field="10" count="1" selected="0">
            <x v="21"/>
          </reference>
        </references>
      </pivotArea>
    </format>
    <format dxfId="822">
      <pivotArea dataOnly="0" labelOnly="1" outline="0" fieldPosition="0">
        <references count="4">
          <reference field="2" count="1" selected="0">
            <x v="8"/>
          </reference>
          <reference field="3" count="2">
            <x v="91"/>
            <x v="96"/>
          </reference>
          <reference field="6" count="1" selected="0">
            <x v="1"/>
          </reference>
          <reference field="10" count="1" selected="0">
            <x v="23"/>
          </reference>
        </references>
      </pivotArea>
    </format>
    <format dxfId="821">
      <pivotArea dataOnly="0" labelOnly="1" outline="0" fieldPosition="0">
        <references count="4">
          <reference field="2" count="1" selected="0">
            <x v="8"/>
          </reference>
          <reference field="3" count="3">
            <x v="67"/>
            <x v="85"/>
            <x v="96"/>
          </reference>
          <reference field="6" count="1" selected="0">
            <x v="1"/>
          </reference>
          <reference field="10" count="1" selected="0">
            <x v="24"/>
          </reference>
        </references>
      </pivotArea>
    </format>
    <format dxfId="820">
      <pivotArea dataOnly="0" labelOnly="1" outline="0" fieldPosition="0">
        <references count="4">
          <reference field="2" count="1" selected="0">
            <x v="8"/>
          </reference>
          <reference field="3" count="1">
            <x v="92"/>
          </reference>
          <reference field="6" count="1" selected="0">
            <x v="1"/>
          </reference>
          <reference field="10" count="1" selected="0">
            <x v="25"/>
          </reference>
        </references>
      </pivotArea>
    </format>
    <format dxfId="819">
      <pivotArea dataOnly="0" labelOnly="1" outline="0" fieldPosition="0">
        <references count="4">
          <reference field="2" count="1" selected="0">
            <x v="8"/>
          </reference>
          <reference field="3" count="2">
            <x v="70"/>
            <x v="96"/>
          </reference>
          <reference field="6" count="1" selected="0">
            <x v="1"/>
          </reference>
          <reference field="10" count="1" selected="0">
            <x v="26"/>
          </reference>
        </references>
      </pivotArea>
    </format>
    <format dxfId="818">
      <pivotArea dataOnly="0" labelOnly="1" outline="0" fieldPosition="0">
        <references count="4">
          <reference field="2" count="1" selected="0">
            <x v="9"/>
          </reference>
          <reference field="3" count="1">
            <x v="102"/>
          </reference>
          <reference field="6" count="1" selected="0">
            <x v="1"/>
          </reference>
          <reference field="10" count="1" selected="0">
            <x v="22"/>
          </reference>
        </references>
      </pivotArea>
    </format>
    <format dxfId="817">
      <pivotArea dataOnly="0" labelOnly="1" outline="0" fieldPosition="0">
        <references count="4">
          <reference field="2" count="1" selected="0">
            <x v="3"/>
          </reference>
          <reference field="3" count="3">
            <x v="21"/>
            <x v="22"/>
            <x v="23"/>
          </reference>
          <reference field="6" count="1" selected="0">
            <x v="2"/>
          </reference>
          <reference field="10" count="1" selected="0">
            <x v="0"/>
          </reference>
        </references>
      </pivotArea>
    </format>
    <format dxfId="816">
      <pivotArea dataOnly="0" labelOnly="1" outline="0" fieldPosition="0">
        <references count="4">
          <reference field="2" count="1" selected="0">
            <x v="3"/>
          </reference>
          <reference field="3" count="1">
            <x v="21"/>
          </reference>
          <reference field="6" count="1" selected="0">
            <x v="2"/>
          </reference>
          <reference field="10" count="1" selected="0">
            <x v="11"/>
          </reference>
        </references>
      </pivotArea>
    </format>
    <format dxfId="815">
      <pivotArea dataOnly="0" labelOnly="1" outline="0" fieldPosition="0">
        <references count="4">
          <reference field="2" count="1" selected="0">
            <x v="4"/>
          </reference>
          <reference field="3" count="2">
            <x v="26"/>
            <x v="27"/>
          </reference>
          <reference field="6" count="1" selected="0">
            <x v="2"/>
          </reference>
          <reference field="10" count="1" selected="0">
            <x v="0"/>
          </reference>
        </references>
      </pivotArea>
    </format>
    <format dxfId="814">
      <pivotArea dataOnly="0" labelOnly="1" outline="0" fieldPosition="0">
        <references count="4">
          <reference field="2" count="1" selected="0">
            <x v="4"/>
          </reference>
          <reference field="3" count="1">
            <x v="28"/>
          </reference>
          <reference field="6" count="1" selected="0">
            <x v="2"/>
          </reference>
          <reference field="10" count="1" selected="0">
            <x v="20"/>
          </reference>
        </references>
      </pivotArea>
    </format>
    <format dxfId="813">
      <pivotArea dataOnly="0" labelOnly="1" outline="0" fieldPosition="0">
        <references count="4">
          <reference field="2" count="1" selected="0">
            <x v="10"/>
          </reference>
          <reference field="3" count="1">
            <x v="104"/>
          </reference>
          <reference field="6" count="1" selected="0">
            <x v="2"/>
          </reference>
          <reference field="10" count="1" selected="0">
            <x v="5"/>
          </reference>
        </references>
      </pivotArea>
    </format>
    <format dxfId="812">
      <pivotArea dataOnly="0" labelOnly="1" outline="0" fieldPosition="0">
        <references count="4">
          <reference field="2" count="1" selected="0">
            <x v="0"/>
          </reference>
          <reference field="3" count="2">
            <x v="0"/>
            <x v="1"/>
          </reference>
          <reference field="6" count="1" selected="0">
            <x v="3"/>
          </reference>
          <reference field="10" count="1" selected="0">
            <x v="0"/>
          </reference>
        </references>
      </pivotArea>
    </format>
    <format dxfId="811">
      <pivotArea dataOnly="0" labelOnly="1" outline="0" fieldPosition="0">
        <references count="4">
          <reference field="2" count="1" selected="0">
            <x v="0"/>
          </reference>
          <reference field="3" count="1">
            <x v="2"/>
          </reference>
          <reference field="6" count="1" selected="0">
            <x v="3"/>
          </reference>
          <reference field="10" count="1" selected="0">
            <x v="20"/>
          </reference>
        </references>
      </pivotArea>
    </format>
    <format dxfId="810">
      <pivotArea dataOnly="0" labelOnly="1" outline="0" fieldPosition="0">
        <references count="4">
          <reference field="2" count="1" selected="0">
            <x v="0"/>
          </reference>
          <reference field="3" count="1">
            <x v="1"/>
          </reference>
          <reference field="6" count="1" selected="0">
            <x v="3"/>
          </reference>
          <reference field="10" count="1" selected="0">
            <x v="26"/>
          </reference>
        </references>
      </pivotArea>
    </format>
    <format dxfId="809">
      <pivotArea dataOnly="0" labelOnly="1" outline="0" fieldPosition="0">
        <references count="4">
          <reference field="2" count="1" selected="0">
            <x v="6"/>
          </reference>
          <reference field="3" count="1">
            <x v="39"/>
          </reference>
          <reference field="6" count="1" selected="0">
            <x v="3"/>
          </reference>
          <reference field="10" count="1" selected="0">
            <x v="0"/>
          </reference>
        </references>
      </pivotArea>
    </format>
    <format dxfId="808">
      <pivotArea dataOnly="0" labelOnly="1" outline="0" fieldPosition="0">
        <references count="4">
          <reference field="2" count="1" selected="0">
            <x v="10"/>
          </reference>
          <reference field="3" count="1">
            <x v="103"/>
          </reference>
          <reference field="6" count="1" selected="0">
            <x v="3"/>
          </reference>
          <reference field="10" count="1" selected="0">
            <x v="5"/>
          </reference>
        </references>
      </pivotArea>
    </format>
    <format dxfId="807">
      <pivotArea dataOnly="0" labelOnly="1" outline="0" fieldPosition="0">
        <references count="5">
          <reference field="0" count="2">
            <x v="137"/>
            <x v="138"/>
          </reference>
          <reference field="2" count="1" selected="0">
            <x v="1"/>
          </reference>
          <reference field="3" count="1" selected="0">
            <x v="4"/>
          </reference>
          <reference field="6" count="1" selected="0">
            <x v="0"/>
          </reference>
          <reference field="10" count="1" selected="0">
            <x v="0"/>
          </reference>
        </references>
      </pivotArea>
    </format>
    <format dxfId="806">
      <pivotArea dataOnly="0" labelOnly="1" outline="0" fieldPosition="0">
        <references count="5">
          <reference field="0" count="1">
            <x v="32"/>
          </reference>
          <reference field="2" count="1" selected="0">
            <x v="1"/>
          </reference>
          <reference field="3" count="1" selected="0">
            <x v="3"/>
          </reference>
          <reference field="6" count="1" selected="0">
            <x v="0"/>
          </reference>
          <reference field="10" count="1" selected="0">
            <x v="5"/>
          </reference>
        </references>
      </pivotArea>
    </format>
    <format dxfId="805">
      <pivotArea dataOnly="0" labelOnly="1" outline="0" fieldPosition="0">
        <references count="5">
          <reference field="0" count="1">
            <x v="121"/>
          </reference>
          <reference field="2" count="1" selected="0">
            <x v="2"/>
          </reference>
          <reference field="3" count="1" selected="0">
            <x v="9"/>
          </reference>
          <reference field="6" count="1" selected="0">
            <x v="0"/>
          </reference>
          <reference field="10" count="1" selected="0">
            <x v="0"/>
          </reference>
        </references>
      </pivotArea>
    </format>
    <format dxfId="804">
      <pivotArea dataOnly="0" labelOnly="1" outline="0" fieldPosition="0">
        <references count="5">
          <reference field="0" count="1">
            <x v="162"/>
          </reference>
          <reference field="2" count="1" selected="0">
            <x v="2"/>
          </reference>
          <reference field="3" count="1" selected="0">
            <x v="10"/>
          </reference>
          <reference field="6" count="1" selected="0">
            <x v="0"/>
          </reference>
          <reference field="10" count="1" selected="0">
            <x v="0"/>
          </reference>
        </references>
      </pivotArea>
    </format>
    <format dxfId="803">
      <pivotArea dataOnly="0" labelOnly="1" outline="0" fieldPosition="0">
        <references count="5">
          <reference field="0" count="1">
            <x v="161"/>
          </reference>
          <reference field="2" count="1" selected="0">
            <x v="2"/>
          </reference>
          <reference field="3" count="1" selected="0">
            <x v="11"/>
          </reference>
          <reference field="6" count="1" selected="0">
            <x v="0"/>
          </reference>
          <reference field="10" count="1" selected="0">
            <x v="0"/>
          </reference>
        </references>
      </pivotArea>
    </format>
    <format dxfId="802">
      <pivotArea dataOnly="0" labelOnly="1" outline="0" fieldPosition="0">
        <references count="5">
          <reference field="0" count="1">
            <x v="163"/>
          </reference>
          <reference field="2" count="1" selected="0">
            <x v="2"/>
          </reference>
          <reference field="3" count="1" selected="0">
            <x v="12"/>
          </reference>
          <reference field="6" count="1" selected="0">
            <x v="0"/>
          </reference>
          <reference field="10" count="1" selected="0">
            <x v="0"/>
          </reference>
        </references>
      </pivotArea>
    </format>
    <format dxfId="801">
      <pivotArea dataOnly="0" labelOnly="1" outline="0" fieldPosition="0">
        <references count="5">
          <reference field="0" count="1">
            <x v="163"/>
          </reference>
          <reference field="2" count="1" selected="0">
            <x v="2"/>
          </reference>
          <reference field="3" count="1" selected="0">
            <x v="13"/>
          </reference>
          <reference field="6" count="1" selected="0">
            <x v="0"/>
          </reference>
          <reference field="10" count="1" selected="0">
            <x v="0"/>
          </reference>
        </references>
      </pivotArea>
    </format>
    <format dxfId="800">
      <pivotArea dataOnly="0" labelOnly="1" outline="0" fieldPosition="0">
        <references count="5">
          <reference field="0" count="2">
            <x v="55"/>
            <x v="156"/>
          </reference>
          <reference field="2" count="1" selected="0">
            <x v="2"/>
          </reference>
          <reference field="3" count="1" selected="0">
            <x v="14"/>
          </reference>
          <reference field="6" count="1" selected="0">
            <x v="0"/>
          </reference>
          <reference field="10" count="1" selected="0">
            <x v="0"/>
          </reference>
        </references>
      </pivotArea>
    </format>
    <format dxfId="799">
      <pivotArea dataOnly="0" labelOnly="1" outline="0" fieldPosition="0">
        <references count="5">
          <reference field="0" count="1">
            <x v="122"/>
          </reference>
          <reference field="2" count="1" selected="0">
            <x v="2"/>
          </reference>
          <reference field="3" count="1" selected="0">
            <x v="10"/>
          </reference>
          <reference field="6" count="1" selected="0">
            <x v="0"/>
          </reference>
          <reference field="10" count="1" selected="0">
            <x v="5"/>
          </reference>
        </references>
      </pivotArea>
    </format>
    <format dxfId="798">
      <pivotArea dataOnly="0" labelOnly="1" outline="0" fieldPosition="0">
        <references count="5">
          <reference field="0" count="2">
            <x v="46"/>
            <x v="113"/>
          </reference>
          <reference field="2" count="1" selected="0">
            <x v="2"/>
          </reference>
          <reference field="3" count="1" selected="0">
            <x v="7"/>
          </reference>
          <reference field="6" count="1" selected="0">
            <x v="0"/>
          </reference>
          <reference field="10" count="1" selected="0">
            <x v="9"/>
          </reference>
        </references>
      </pivotArea>
    </format>
    <format dxfId="797">
      <pivotArea dataOnly="0" labelOnly="1" outline="0" fieldPosition="0">
        <references count="5">
          <reference field="0" count="1">
            <x v="143"/>
          </reference>
          <reference field="2" count="1" selected="0">
            <x v="2"/>
          </reference>
          <reference field="3" count="1" selected="0">
            <x v="8"/>
          </reference>
          <reference field="6" count="1" selected="0">
            <x v="0"/>
          </reference>
          <reference field="10" count="1" selected="0">
            <x v="9"/>
          </reference>
        </references>
      </pivotArea>
    </format>
    <format dxfId="796">
      <pivotArea dataOnly="0" labelOnly="1" outline="0" fieldPosition="0">
        <references count="5">
          <reference field="0" count="1">
            <x v="120"/>
          </reference>
          <reference field="2" count="1" selected="0">
            <x v="2"/>
          </reference>
          <reference field="3" count="1" selected="0">
            <x v="5"/>
          </reference>
          <reference field="6" count="1" selected="0">
            <x v="0"/>
          </reference>
          <reference field="10" count="1" selected="0">
            <x v="16"/>
          </reference>
        </references>
      </pivotArea>
    </format>
    <format dxfId="795">
      <pivotArea dataOnly="0" labelOnly="1" outline="0" fieldPosition="0">
        <references count="5">
          <reference field="0" count="1">
            <x v="12"/>
          </reference>
          <reference field="2" count="1" selected="0">
            <x v="2"/>
          </reference>
          <reference field="3" count="1" selected="0">
            <x v="6"/>
          </reference>
          <reference field="6" count="1" selected="0">
            <x v="0"/>
          </reference>
          <reference field="10" count="1" selected="0">
            <x v="16"/>
          </reference>
        </references>
      </pivotArea>
    </format>
    <format dxfId="794">
      <pivotArea dataOnly="0" labelOnly="1" outline="0" fieldPosition="0">
        <references count="5">
          <reference field="0" count="2">
            <x v="18"/>
            <x v="107"/>
          </reference>
          <reference field="2" count="1" selected="0">
            <x v="3"/>
          </reference>
          <reference field="3" count="1" selected="0">
            <x v="15"/>
          </reference>
          <reference field="6" count="1" selected="0">
            <x v="0"/>
          </reference>
          <reference field="10" count="1" selected="0">
            <x v="0"/>
          </reference>
        </references>
      </pivotArea>
    </format>
    <format dxfId="793">
      <pivotArea dataOnly="0" labelOnly="1" outline="0" fieldPosition="0">
        <references count="5">
          <reference field="0" count="2">
            <x v="145"/>
            <x v="146"/>
          </reference>
          <reference field="2" count="1" selected="0">
            <x v="3"/>
          </reference>
          <reference field="3" count="1" selected="0">
            <x v="25"/>
          </reference>
          <reference field="6" count="1" selected="0">
            <x v="0"/>
          </reference>
          <reference field="10" count="1" selected="0">
            <x v="0"/>
          </reference>
        </references>
      </pivotArea>
    </format>
    <format dxfId="792">
      <pivotArea dataOnly="0" labelOnly="1" outline="0" fieldPosition="0">
        <references count="5">
          <reference field="0" count="6">
            <x v="6"/>
            <x v="7"/>
            <x v="84"/>
            <x v="160"/>
            <x v="165"/>
            <x v="167"/>
          </reference>
          <reference field="2" count="1" selected="0">
            <x v="3"/>
          </reference>
          <reference field="3" count="1" selected="0">
            <x v="15"/>
          </reference>
          <reference field="6" count="1" selected="0">
            <x v="0"/>
          </reference>
          <reference field="10" count="1" selected="0">
            <x v="1"/>
          </reference>
        </references>
      </pivotArea>
    </format>
    <format dxfId="791">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1"/>
          </reference>
        </references>
      </pivotArea>
    </format>
    <format dxfId="790">
      <pivotArea dataOnly="0" labelOnly="1" outline="0" fieldPosition="0">
        <references count="5">
          <reference field="0" count="1">
            <x v="195"/>
          </reference>
          <reference field="2" count="1" selected="0">
            <x v="3"/>
          </reference>
          <reference field="3" count="1" selected="0">
            <x v="15"/>
          </reference>
          <reference field="6" count="1" selected="0">
            <x v="0"/>
          </reference>
          <reference field="10" count="1" selected="0">
            <x v="3"/>
          </reference>
        </references>
      </pivotArea>
    </format>
    <format dxfId="789">
      <pivotArea dataOnly="0" labelOnly="1" outline="0" fieldPosition="0">
        <references count="5">
          <reference field="0" count="1">
            <x v="149"/>
          </reference>
          <reference field="2" count="1" selected="0">
            <x v="3"/>
          </reference>
          <reference field="3" count="1" selected="0">
            <x v="25"/>
          </reference>
          <reference field="6" count="1" selected="0">
            <x v="0"/>
          </reference>
          <reference field="10" count="1" selected="0">
            <x v="3"/>
          </reference>
        </references>
      </pivotArea>
    </format>
    <format dxfId="788">
      <pivotArea dataOnly="0" labelOnly="1" outline="0" fieldPosition="0">
        <references count="5">
          <reference field="0" count="1">
            <x v="159"/>
          </reference>
          <reference field="2" count="1" selected="0">
            <x v="3"/>
          </reference>
          <reference field="3" count="1" selected="0">
            <x v="18"/>
          </reference>
          <reference field="6" count="1" selected="0">
            <x v="0"/>
          </reference>
          <reference field="10" count="1" selected="0">
            <x v="4"/>
          </reference>
        </references>
      </pivotArea>
    </format>
    <format dxfId="787">
      <pivotArea dataOnly="0" labelOnly="1" outline="0" fieldPosition="0">
        <references count="5">
          <reference field="0" count="1">
            <x v="136"/>
          </reference>
          <reference field="2" count="1" selected="0">
            <x v="3"/>
          </reference>
          <reference field="3" count="1" selected="0">
            <x v="24"/>
          </reference>
          <reference field="6" count="1" selected="0">
            <x v="0"/>
          </reference>
          <reference field="10" count="1" selected="0">
            <x v="5"/>
          </reference>
        </references>
      </pivotArea>
    </format>
    <format dxfId="786">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6"/>
          </reference>
        </references>
      </pivotArea>
    </format>
    <format dxfId="785">
      <pivotArea dataOnly="0" labelOnly="1" outline="0" fieldPosition="0">
        <references count="5">
          <reference field="0" count="1">
            <x v="28"/>
          </reference>
          <reference field="2" count="1" selected="0">
            <x v="3"/>
          </reference>
          <reference field="3" count="1" selected="0">
            <x v="20"/>
          </reference>
          <reference field="6" count="1" selected="0">
            <x v="0"/>
          </reference>
          <reference field="10" count="1" selected="0">
            <x v="6"/>
          </reference>
        </references>
      </pivotArea>
    </format>
    <format dxfId="784">
      <pivotArea dataOnly="0" labelOnly="1" outline="0" fieldPosition="0">
        <references count="5">
          <reference field="0" count="1">
            <x v="60"/>
          </reference>
          <reference field="2" count="1" selected="0">
            <x v="3"/>
          </reference>
          <reference field="3" count="1" selected="0">
            <x v="16"/>
          </reference>
          <reference field="6" count="1" selected="0">
            <x v="0"/>
          </reference>
          <reference field="10" count="1" selected="0">
            <x v="7"/>
          </reference>
        </references>
      </pivotArea>
    </format>
    <format dxfId="783">
      <pivotArea dataOnly="0" labelOnly="1" outline="0" fieldPosition="0">
        <references count="5">
          <reference field="0" count="2">
            <x v="100"/>
            <x v="108"/>
          </reference>
          <reference field="2" count="1" selected="0">
            <x v="3"/>
          </reference>
          <reference field="3" count="1" selected="0">
            <x v="15"/>
          </reference>
          <reference field="6" count="1" selected="0">
            <x v="0"/>
          </reference>
          <reference field="10" count="1" selected="0">
            <x v="9"/>
          </reference>
        </references>
      </pivotArea>
    </format>
    <format dxfId="782">
      <pivotArea dataOnly="0" labelOnly="1" outline="0" fieldPosition="0">
        <references count="5">
          <reference field="0" count="4">
            <x v="37"/>
            <x v="146"/>
            <x v="150"/>
            <x v="151"/>
          </reference>
          <reference field="2" count="1" selected="0">
            <x v="3"/>
          </reference>
          <reference field="3" count="1" selected="0">
            <x v="25"/>
          </reference>
          <reference field="6" count="1" selected="0">
            <x v="0"/>
          </reference>
          <reference field="10" count="1" selected="0">
            <x v="9"/>
          </reference>
        </references>
      </pivotArea>
    </format>
    <format dxfId="781">
      <pivotArea dataOnly="0" labelOnly="1" outline="0" fieldPosition="0">
        <references count="5">
          <reference field="0" count="3">
            <x v="126"/>
            <x v="128"/>
            <x v="142"/>
          </reference>
          <reference field="2" count="1" selected="0">
            <x v="3"/>
          </reference>
          <reference field="3" count="1" selected="0">
            <x v="15"/>
          </reference>
          <reference field="6" count="1" selected="0">
            <x v="0"/>
          </reference>
          <reference field="10" count="1" selected="0">
            <x v="10"/>
          </reference>
        </references>
      </pivotArea>
    </format>
    <format dxfId="780">
      <pivotArea dataOnly="0" labelOnly="1" outline="0" fieldPosition="0">
        <references count="5">
          <reference field="0" count="1">
            <x v="62"/>
          </reference>
          <reference field="2" count="1" selected="0">
            <x v="3"/>
          </reference>
          <reference field="3" count="1" selected="0">
            <x v="16"/>
          </reference>
          <reference field="6" count="1" selected="0">
            <x v="0"/>
          </reference>
          <reference field="10" count="1" selected="0">
            <x v="11"/>
          </reference>
        </references>
      </pivotArea>
    </format>
    <format dxfId="779">
      <pivotArea dataOnly="0" labelOnly="1" outline="0" fieldPosition="0">
        <references count="5">
          <reference field="0" count="4">
            <x v="29"/>
            <x v="65"/>
            <x v="85"/>
            <x v="190"/>
          </reference>
          <reference field="2" count="1" selected="0">
            <x v="3"/>
          </reference>
          <reference field="3" count="1" selected="0">
            <x v="15"/>
          </reference>
          <reference field="6" count="1" selected="0">
            <x v="0"/>
          </reference>
          <reference field="10" count="1" selected="0">
            <x v="12"/>
          </reference>
        </references>
      </pivotArea>
    </format>
    <format dxfId="778">
      <pivotArea dataOnly="0" labelOnly="1" outline="0" fieldPosition="0">
        <references count="5">
          <reference field="0" count="2">
            <x v="68"/>
            <x v="69"/>
          </reference>
          <reference field="2" count="1" selected="0">
            <x v="3"/>
          </reference>
          <reference field="3" count="1" selected="0">
            <x v="16"/>
          </reference>
          <reference field="6" count="1" selected="0">
            <x v="0"/>
          </reference>
          <reference field="10" count="1" selected="0">
            <x v="12"/>
          </reference>
        </references>
      </pivotArea>
    </format>
    <format dxfId="777">
      <pivotArea dataOnly="0" labelOnly="1" outline="0" fieldPosition="0">
        <references count="5">
          <reference field="0" count="1">
            <x v="30"/>
          </reference>
          <reference field="2" count="1" selected="0">
            <x v="3"/>
          </reference>
          <reference field="3" count="1" selected="0">
            <x v="20"/>
          </reference>
          <reference field="6" count="1" selected="0">
            <x v="0"/>
          </reference>
          <reference field="10" count="1" selected="0">
            <x v="13"/>
          </reference>
        </references>
      </pivotArea>
    </format>
    <format dxfId="776">
      <pivotArea dataOnly="0" labelOnly="1" outline="0" fieldPosition="0">
        <references count="5">
          <reference field="0" count="1">
            <x v="24"/>
          </reference>
          <reference field="2" count="1" selected="0">
            <x v="3"/>
          </reference>
          <reference field="3" count="1" selected="0">
            <x v="15"/>
          </reference>
          <reference field="6" count="1" selected="0">
            <x v="0"/>
          </reference>
          <reference field="10" count="1" selected="0">
            <x v="14"/>
          </reference>
        </references>
      </pivotArea>
    </format>
    <format dxfId="775">
      <pivotArea dataOnly="0" labelOnly="1" outline="0" fieldPosition="0">
        <references count="5">
          <reference field="0" count="1">
            <x v="140"/>
          </reference>
          <reference field="2" count="1" selected="0">
            <x v="3"/>
          </reference>
          <reference field="3" count="1" selected="0">
            <x v="18"/>
          </reference>
          <reference field="6" count="1" selected="0">
            <x v="0"/>
          </reference>
          <reference field="10" count="1" selected="0">
            <x v="14"/>
          </reference>
        </references>
      </pivotArea>
    </format>
    <format dxfId="774">
      <pivotArea dataOnly="0" labelOnly="1" outline="0" fieldPosition="0">
        <references count="5">
          <reference field="0" count="1">
            <x v="125"/>
          </reference>
          <reference field="2" count="1" selected="0">
            <x v="3"/>
          </reference>
          <reference field="3" count="1" selected="0">
            <x v="19"/>
          </reference>
          <reference field="6" count="1" selected="0">
            <x v="0"/>
          </reference>
          <reference field="10" count="1" selected="0">
            <x v="14"/>
          </reference>
        </references>
      </pivotArea>
    </format>
    <format dxfId="773">
      <pivotArea dataOnly="0" labelOnly="1" outline="0" fieldPosition="0">
        <references count="5">
          <reference field="0" count="1">
            <x v="13"/>
          </reference>
          <reference field="2" count="1" selected="0">
            <x v="3"/>
          </reference>
          <reference field="3" count="1" selected="0">
            <x v="18"/>
          </reference>
          <reference field="6" count="1" selected="0">
            <x v="0"/>
          </reference>
          <reference field="10" count="1" selected="0">
            <x v="17"/>
          </reference>
        </references>
      </pivotArea>
    </format>
    <format dxfId="772">
      <pivotArea dataOnly="0" labelOnly="1" outline="0" fieldPosition="0">
        <references count="5">
          <reference field="0" count="1">
            <x v="52"/>
          </reference>
          <reference field="2" count="1" selected="0">
            <x v="3"/>
          </reference>
          <reference field="3" count="1" selected="0">
            <x v="17"/>
          </reference>
          <reference field="6" count="1" selected="0">
            <x v="0"/>
          </reference>
          <reference field="10" count="1" selected="0">
            <x v="19"/>
          </reference>
        </references>
      </pivotArea>
    </format>
    <format dxfId="771">
      <pivotArea dataOnly="0" labelOnly="1" outline="0" fieldPosition="0">
        <references count="5">
          <reference field="0" count="1">
            <x v="139"/>
          </reference>
          <reference field="2" count="1" selected="0">
            <x v="3"/>
          </reference>
          <reference field="3" count="1" selected="0">
            <x v="15"/>
          </reference>
          <reference field="6" count="1" selected="0">
            <x v="0"/>
          </reference>
          <reference field="10" count="1" selected="0">
            <x v="21"/>
          </reference>
        </references>
      </pivotArea>
    </format>
    <format dxfId="770">
      <pivotArea dataOnly="0" labelOnly="1" outline="0" fieldPosition="0">
        <references count="5">
          <reference field="0" count="1">
            <x v="63"/>
          </reference>
          <reference field="2" count="1" selected="0">
            <x v="3"/>
          </reference>
          <reference field="3" count="1" selected="0">
            <x v="16"/>
          </reference>
          <reference field="6" count="1" selected="0">
            <x v="0"/>
          </reference>
          <reference field="10" count="1" selected="0">
            <x v="21"/>
          </reference>
        </references>
      </pivotArea>
    </format>
    <format dxfId="769">
      <pivotArea dataOnly="0" labelOnly="1" outline="0" fieldPosition="0">
        <references count="5">
          <reference field="0" count="1">
            <x v="208"/>
          </reference>
          <reference field="2" count="1" selected="0">
            <x v="3"/>
          </reference>
          <reference field="3" count="1" selected="0">
            <x v="17"/>
          </reference>
          <reference field="6" count="1" selected="0">
            <x v="0"/>
          </reference>
          <reference field="10" count="1" selected="0">
            <x v="21"/>
          </reference>
        </references>
      </pivotArea>
    </format>
    <format dxfId="768">
      <pivotArea dataOnly="0" labelOnly="1" outline="0" fieldPosition="0">
        <references count="5">
          <reference field="0" count="2">
            <x v="67"/>
            <x v="116"/>
          </reference>
          <reference field="2" count="1" selected="0">
            <x v="3"/>
          </reference>
          <reference field="3" count="1" selected="0">
            <x v="15"/>
          </reference>
          <reference field="6" count="1" selected="0">
            <x v="0"/>
          </reference>
          <reference field="10" count="1" selected="0">
            <x v="23"/>
          </reference>
        </references>
      </pivotArea>
    </format>
    <format dxfId="767">
      <pivotArea dataOnly="0" labelOnly="1" outline="0" fieldPosition="0">
        <references count="5">
          <reference field="0" count="1">
            <x v="71"/>
          </reference>
          <reference field="2" count="1" selected="0">
            <x v="3"/>
          </reference>
          <reference field="3" count="1" selected="0">
            <x v="16"/>
          </reference>
          <reference field="6" count="1" selected="0">
            <x v="0"/>
          </reference>
          <reference field="10" count="1" selected="0">
            <x v="23"/>
          </reference>
        </references>
      </pivotArea>
    </format>
    <format dxfId="766">
      <pivotArea dataOnly="0" labelOnly="1" outline="0" fieldPosition="0">
        <references count="5">
          <reference field="0" count="1">
            <x v="25"/>
          </reference>
          <reference field="2" count="1" selected="0">
            <x v="3"/>
          </reference>
          <reference field="3" count="1" selected="0">
            <x v="15"/>
          </reference>
          <reference field="6" count="1" selected="0">
            <x v="0"/>
          </reference>
          <reference field="10" count="1" selected="0">
            <x v="24"/>
          </reference>
        </references>
      </pivotArea>
    </format>
    <format dxfId="765">
      <pivotArea dataOnly="0" labelOnly="1" outline="0" fieldPosition="0">
        <references count="5">
          <reference field="0" count="1">
            <x v="144"/>
          </reference>
          <reference field="2" count="1" selected="0">
            <x v="3"/>
          </reference>
          <reference field="3" count="1" selected="0">
            <x v="15"/>
          </reference>
          <reference field="6" count="1" selected="0">
            <x v="0"/>
          </reference>
          <reference field="10" count="1" selected="0">
            <x v="25"/>
          </reference>
        </references>
      </pivotArea>
    </format>
    <format dxfId="764">
      <pivotArea dataOnly="0" labelOnly="1" outline="0" fieldPosition="0">
        <references count="5">
          <reference field="0" count="1">
            <x v="104"/>
          </reference>
          <reference field="2" count="1" selected="0">
            <x v="3"/>
          </reference>
          <reference field="3" count="1" selected="0">
            <x v="16"/>
          </reference>
          <reference field="6" count="1" selected="0">
            <x v="0"/>
          </reference>
          <reference field="10" count="1" selected="0">
            <x v="25"/>
          </reference>
        </references>
      </pivotArea>
    </format>
    <format dxfId="763">
      <pivotArea dataOnly="0" labelOnly="1" outline="0" fieldPosition="0">
        <references count="5">
          <reference field="0" count="1">
            <x v="59"/>
          </reference>
          <reference field="2" count="1" selected="0">
            <x v="3"/>
          </reference>
          <reference field="3" count="1" selected="0">
            <x v="16"/>
          </reference>
          <reference field="6" count="1" selected="0">
            <x v="0"/>
          </reference>
          <reference field="10" count="1" selected="0">
            <x v="26"/>
          </reference>
        </references>
      </pivotArea>
    </format>
    <format dxfId="762">
      <pivotArea dataOnly="0" labelOnly="1" outline="0" fieldPosition="0">
        <references count="5">
          <reference field="0" count="1">
            <x v="189"/>
          </reference>
          <reference field="2" count="1" selected="0">
            <x v="4"/>
          </reference>
          <reference field="3" count="1" selected="0">
            <x v="29"/>
          </reference>
          <reference field="6" count="1" selected="0">
            <x v="0"/>
          </reference>
          <reference field="10" count="1" selected="0">
            <x v="0"/>
          </reference>
        </references>
      </pivotArea>
    </format>
    <format dxfId="761">
      <pivotArea dataOnly="0" labelOnly="1" outline="0" fieldPosition="0">
        <references count="5">
          <reference field="0" count="1">
            <x v="83"/>
          </reference>
          <reference field="2" count="1" selected="0">
            <x v="4"/>
          </reference>
          <reference field="3" count="1" selected="0">
            <x v="30"/>
          </reference>
          <reference field="6" count="1" selected="0">
            <x v="0"/>
          </reference>
          <reference field="10" count="1" selected="0">
            <x v="0"/>
          </reference>
        </references>
      </pivotArea>
    </format>
    <format dxfId="760">
      <pivotArea dataOnly="0" labelOnly="1" outline="0" fieldPosition="0">
        <references count="5">
          <reference field="0" count="1">
            <x v="82"/>
          </reference>
          <reference field="2" count="1" selected="0">
            <x v="4"/>
          </reference>
          <reference field="3" count="1" selected="0">
            <x v="33"/>
          </reference>
          <reference field="6" count="1" selected="0">
            <x v="0"/>
          </reference>
          <reference field="10" count="1" selected="0">
            <x v="0"/>
          </reference>
        </references>
      </pivotArea>
    </format>
    <format dxfId="759">
      <pivotArea dataOnly="0" labelOnly="1" outline="0" fieldPosition="0">
        <references count="5">
          <reference field="0" count="1">
            <x v="35"/>
          </reference>
          <reference field="2" count="1" selected="0">
            <x v="4"/>
          </reference>
          <reference field="3" count="1" selected="0">
            <x v="31"/>
          </reference>
          <reference field="6" count="1" selected="0">
            <x v="0"/>
          </reference>
          <reference field="10" count="1" selected="0">
            <x v="3"/>
          </reference>
        </references>
      </pivotArea>
    </format>
    <format dxfId="758">
      <pivotArea dataOnly="0" labelOnly="1" outline="0" fieldPosition="0">
        <references count="5">
          <reference field="0" count="1">
            <x v="50"/>
          </reference>
          <reference field="2" count="1" selected="0">
            <x v="4"/>
          </reference>
          <reference field="3" count="1" selected="0">
            <x v="33"/>
          </reference>
          <reference field="6" count="1" selected="0">
            <x v="0"/>
          </reference>
          <reference field="10" count="1" selected="0">
            <x v="5"/>
          </reference>
        </references>
      </pivotArea>
    </format>
    <format dxfId="757">
      <pivotArea dataOnly="0" labelOnly="1" outline="0" fieldPosition="0">
        <references count="5">
          <reference field="0" count="1">
            <x v="22"/>
          </reference>
          <reference field="2" count="1" selected="0">
            <x v="4"/>
          </reference>
          <reference field="3" count="1" selected="0">
            <x v="29"/>
          </reference>
          <reference field="6" count="1" selected="0">
            <x v="0"/>
          </reference>
          <reference field="10" count="1" selected="0">
            <x v="20"/>
          </reference>
        </references>
      </pivotArea>
    </format>
    <format dxfId="756">
      <pivotArea dataOnly="0" labelOnly="1" outline="0" fieldPosition="0">
        <references count="5">
          <reference field="0" count="1">
            <x v="22"/>
          </reference>
          <reference field="2" count="1" selected="0">
            <x v="4"/>
          </reference>
          <reference field="3" count="1" selected="0">
            <x v="32"/>
          </reference>
          <reference field="6" count="1" selected="0">
            <x v="0"/>
          </reference>
          <reference field="10" count="1" selected="0">
            <x v="20"/>
          </reference>
        </references>
      </pivotArea>
    </format>
    <format dxfId="755">
      <pivotArea dataOnly="0" labelOnly="1" outline="0" fieldPosition="0">
        <references count="5">
          <reference field="0" count="1">
            <x v="57"/>
          </reference>
          <reference field="2" count="1" selected="0">
            <x v="5"/>
          </reference>
          <reference field="3" count="1" selected="0">
            <x v="36"/>
          </reference>
          <reference field="6" count="1" selected="0">
            <x v="1"/>
          </reference>
          <reference field="10" count="1" selected="0">
            <x v="1"/>
          </reference>
        </references>
      </pivotArea>
    </format>
    <format dxfId="754">
      <pivotArea dataOnly="0" labelOnly="1" outline="0" fieldPosition="0">
        <references count="5">
          <reference field="0" count="1">
            <x v="153"/>
          </reference>
          <reference field="2" count="1" selected="0">
            <x v="5"/>
          </reference>
          <reference field="3" count="1" selected="0">
            <x v="35"/>
          </reference>
          <reference field="6" count="1" selected="0">
            <x v="1"/>
          </reference>
          <reference field="10" count="1" selected="0">
            <x v="3"/>
          </reference>
        </references>
      </pivotArea>
    </format>
    <format dxfId="753">
      <pivotArea dataOnly="0" labelOnly="1" outline="0" fieldPosition="0">
        <references count="5">
          <reference field="0" count="2">
            <x v="149"/>
            <x v="154"/>
          </reference>
          <reference field="2" count="1" selected="0">
            <x v="5"/>
          </reference>
          <reference field="3" count="1" selected="0">
            <x v="34"/>
          </reference>
          <reference field="6" count="1" selected="0">
            <x v="1"/>
          </reference>
          <reference field="10" count="1" selected="0">
            <x v="9"/>
          </reference>
        </references>
      </pivotArea>
    </format>
    <format dxfId="752">
      <pivotArea dataOnly="0" labelOnly="1" outline="0" fieldPosition="0">
        <references count="5">
          <reference field="0" count="6">
            <x v="26"/>
            <x v="36"/>
            <x v="38"/>
            <x v="97"/>
            <x v="103"/>
            <x v="150"/>
          </reference>
          <reference field="2" count="1" selected="0">
            <x v="5"/>
          </reference>
          <reference field="3" count="1" selected="0">
            <x v="35"/>
          </reference>
          <reference field="6" count="1" selected="0">
            <x v="1"/>
          </reference>
          <reference field="10" count="1" selected="0">
            <x v="9"/>
          </reference>
        </references>
      </pivotArea>
    </format>
    <format dxfId="751">
      <pivotArea dataOnly="0" labelOnly="1" outline="0" fieldPosition="0">
        <references count="5">
          <reference field="0" count="2">
            <x v="99"/>
            <x v="135"/>
          </reference>
          <reference field="2" count="1" selected="0">
            <x v="6"/>
          </reference>
          <reference field="3" count="1" selected="0">
            <x v="38"/>
          </reference>
          <reference field="6" count="1" selected="0">
            <x v="1"/>
          </reference>
          <reference field="10" count="1" selected="0">
            <x v="1"/>
          </reference>
        </references>
      </pivotArea>
    </format>
    <format dxfId="750">
      <pivotArea dataOnly="0" labelOnly="1" outline="0" fieldPosition="0">
        <references count="5">
          <reference field="0" count="1">
            <x v="87"/>
          </reference>
          <reference field="2" count="1" selected="0">
            <x v="6"/>
          </reference>
          <reference field="3" count="1" selected="0">
            <x v="40"/>
          </reference>
          <reference field="6" count="1" selected="0">
            <x v="1"/>
          </reference>
          <reference field="10" count="1" selected="0">
            <x v="17"/>
          </reference>
        </references>
      </pivotArea>
    </format>
    <format dxfId="749">
      <pivotArea dataOnly="0" labelOnly="1" outline="0" fieldPosition="0">
        <references count="5">
          <reference field="0" count="1">
            <x v="21"/>
          </reference>
          <reference field="2" count="1" selected="0">
            <x v="6"/>
          </reference>
          <reference field="3" count="1" selected="0">
            <x v="40"/>
          </reference>
          <reference field="6" count="1" selected="0">
            <x v="1"/>
          </reference>
          <reference field="10" count="1" selected="0">
            <x v="19"/>
          </reference>
        </references>
      </pivotArea>
    </format>
    <format dxfId="748">
      <pivotArea dataOnly="0" labelOnly="1" outline="0" fieldPosition="0">
        <references count="5">
          <reference field="0" count="1">
            <x v="139"/>
          </reference>
          <reference field="2" count="1" selected="0">
            <x v="6"/>
          </reference>
          <reference field="3" count="1" selected="0">
            <x v="37"/>
          </reference>
          <reference field="6" count="1" selected="0">
            <x v="1"/>
          </reference>
          <reference field="10" count="1" selected="0">
            <x v="21"/>
          </reference>
        </references>
      </pivotArea>
    </format>
    <format dxfId="747">
      <pivotArea dataOnly="0" labelOnly="1" outline="0" fieldPosition="0">
        <references count="5">
          <reference field="0" count="1">
            <x v="15"/>
          </reference>
          <reference field="2" count="1" selected="0">
            <x v="7"/>
          </reference>
          <reference field="3" count="1" selected="0">
            <x v="43"/>
          </reference>
          <reference field="6" count="1" selected="0">
            <x v="1"/>
          </reference>
          <reference field="10" count="1" selected="0">
            <x v="0"/>
          </reference>
        </references>
      </pivotArea>
    </format>
    <format dxfId="746">
      <pivotArea dataOnly="0" labelOnly="1" outline="0" fieldPosition="0">
        <references count="5">
          <reference field="0" count="1">
            <x v="15"/>
          </reference>
          <reference field="2" count="1" selected="0">
            <x v="7"/>
          </reference>
          <reference field="3" count="1" selected="0">
            <x v="51"/>
          </reference>
          <reference field="6" count="1" selected="0">
            <x v="1"/>
          </reference>
          <reference field="10" count="1" selected="0">
            <x v="0"/>
          </reference>
        </references>
      </pivotArea>
    </format>
    <format dxfId="745">
      <pivotArea dataOnly="0" labelOnly="1" outline="0" fieldPosition="0">
        <references count="5">
          <reference field="0" count="1">
            <x v="15"/>
          </reference>
          <reference field="2" count="1" selected="0">
            <x v="7"/>
          </reference>
          <reference field="3" count="1" selected="0">
            <x v="55"/>
          </reference>
          <reference field="6" count="1" selected="0">
            <x v="1"/>
          </reference>
          <reference field="10" count="1" selected="0">
            <x v="0"/>
          </reference>
        </references>
      </pivotArea>
    </format>
    <format dxfId="744">
      <pivotArea dataOnly="0" labelOnly="1" outline="0" fieldPosition="0">
        <references count="5">
          <reference field="0" count="1">
            <x v="93"/>
          </reference>
          <reference field="2" count="1" selected="0">
            <x v="7"/>
          </reference>
          <reference field="3" count="1" selected="0">
            <x v="47"/>
          </reference>
          <reference field="6" count="1" selected="0">
            <x v="1"/>
          </reference>
          <reference field="10" count="1" selected="0">
            <x v="1"/>
          </reference>
        </references>
      </pivotArea>
    </format>
    <format dxfId="743">
      <pivotArea dataOnly="0" labelOnly="1" outline="0" fieldPosition="0">
        <references count="5">
          <reference field="0" count="1">
            <x v="93"/>
          </reference>
          <reference field="2" count="1" selected="0">
            <x v="7"/>
          </reference>
          <reference field="3" count="1" selected="0">
            <x v="51"/>
          </reference>
          <reference field="6" count="1" selected="0">
            <x v="1"/>
          </reference>
          <reference field="10" count="1" selected="0">
            <x v="1"/>
          </reference>
        </references>
      </pivotArea>
    </format>
    <format dxfId="742">
      <pivotArea dataOnly="0" labelOnly="1" outline="0" fieldPosition="0">
        <references count="5">
          <reference field="0" count="1">
            <x v="93"/>
          </reference>
          <reference field="2" count="1" selected="0">
            <x v="7"/>
          </reference>
          <reference field="3" count="1" selected="0">
            <x v="55"/>
          </reference>
          <reference field="6" count="1" selected="0">
            <x v="1"/>
          </reference>
          <reference field="10" count="1" selected="0">
            <x v="1"/>
          </reference>
        </references>
      </pivotArea>
    </format>
    <format dxfId="741">
      <pivotArea dataOnly="0" labelOnly="1" outline="0" fieldPosition="0">
        <references count="5">
          <reference field="0" count="1">
            <x v="148"/>
          </reference>
          <reference field="2" count="1" selected="0">
            <x v="7"/>
          </reference>
          <reference field="3" count="1" selected="0">
            <x v="47"/>
          </reference>
          <reference field="6" count="1" selected="0">
            <x v="1"/>
          </reference>
          <reference field="10" count="1" selected="0">
            <x v="2"/>
          </reference>
        </references>
      </pivotArea>
    </format>
    <format dxfId="740">
      <pivotArea dataOnly="0" labelOnly="1" outline="0" fieldPosition="0">
        <references count="5">
          <reference field="0" count="1">
            <x v="148"/>
          </reference>
          <reference field="2" count="1" selected="0">
            <x v="7"/>
          </reference>
          <reference field="3" count="1" selected="0">
            <x v="51"/>
          </reference>
          <reference field="6" count="1" selected="0">
            <x v="1"/>
          </reference>
          <reference field="10" count="1" selected="0">
            <x v="2"/>
          </reference>
        </references>
      </pivotArea>
    </format>
    <format dxfId="739">
      <pivotArea dataOnly="0" labelOnly="1" outline="0" fieldPosition="0">
        <references count="5">
          <reference field="0" count="1">
            <x v="148"/>
          </reference>
          <reference field="2" count="1" selected="0">
            <x v="7"/>
          </reference>
          <reference field="3" count="1" selected="0">
            <x v="55"/>
          </reference>
          <reference field="6" count="1" selected="0">
            <x v="1"/>
          </reference>
          <reference field="10" count="1" selected="0">
            <x v="2"/>
          </reference>
        </references>
      </pivotArea>
    </format>
    <format dxfId="738">
      <pivotArea dataOnly="0" labelOnly="1" outline="0" fieldPosition="0">
        <references count="5">
          <reference field="0" count="1">
            <x v="146"/>
          </reference>
          <reference field="2" count="1" selected="0">
            <x v="7"/>
          </reference>
          <reference field="3" count="1" selected="0">
            <x v="41"/>
          </reference>
          <reference field="6" count="1" selected="0">
            <x v="1"/>
          </reference>
          <reference field="10" count="1" selected="0">
            <x v="3"/>
          </reference>
        </references>
      </pivotArea>
    </format>
    <format dxfId="737">
      <pivotArea dataOnly="0" labelOnly="1" outline="0" fieldPosition="0">
        <references count="5">
          <reference field="0" count="1">
            <x v="14"/>
          </reference>
          <reference field="2" count="1" selected="0">
            <x v="7"/>
          </reference>
          <reference field="3" count="1" selected="0">
            <x v="43"/>
          </reference>
          <reference field="6" count="1" selected="0">
            <x v="1"/>
          </reference>
          <reference field="10" count="1" selected="0">
            <x v="3"/>
          </reference>
        </references>
      </pivotArea>
    </format>
    <format dxfId="736">
      <pivotArea dataOnly="0" labelOnly="1" outline="0" fieldPosition="0">
        <references count="5">
          <reference field="0" count="1">
            <x v="197"/>
          </reference>
          <reference field="2" count="1" selected="0">
            <x v="7"/>
          </reference>
          <reference field="3" count="1" selected="0">
            <x v="47"/>
          </reference>
          <reference field="6" count="1" selected="0">
            <x v="1"/>
          </reference>
          <reference field="10" count="1" selected="0">
            <x v="3"/>
          </reference>
        </references>
      </pivotArea>
    </format>
    <format dxfId="735">
      <pivotArea dataOnly="0" labelOnly="1" outline="0" fieldPosition="0">
        <references count="5">
          <reference field="0" count="2">
            <x v="14"/>
            <x v="149"/>
          </reference>
          <reference field="2" count="1" selected="0">
            <x v="7"/>
          </reference>
          <reference field="3" count="1" selected="0">
            <x v="51"/>
          </reference>
          <reference field="6" count="1" selected="0">
            <x v="1"/>
          </reference>
          <reference field="10" count="1" selected="0">
            <x v="3"/>
          </reference>
        </references>
      </pivotArea>
    </format>
    <format dxfId="734">
      <pivotArea dataOnly="0" labelOnly="1" outline="0" fieldPosition="0">
        <references count="5">
          <reference field="0" count="2">
            <x v="14"/>
            <x v="149"/>
          </reference>
          <reference field="2" count="1" selected="0">
            <x v="7"/>
          </reference>
          <reference field="3" count="1" selected="0">
            <x v="55"/>
          </reference>
          <reference field="6" count="1" selected="0">
            <x v="1"/>
          </reference>
          <reference field="10" count="1" selected="0">
            <x v="3"/>
          </reference>
        </references>
      </pivotArea>
    </format>
    <format dxfId="733">
      <pivotArea dataOnly="0" labelOnly="1" outline="0" fieldPosition="0">
        <references count="5">
          <reference field="0" count="2">
            <x v="40"/>
            <x v="100"/>
          </reference>
          <reference field="2" count="1" selected="0">
            <x v="7"/>
          </reference>
          <reference field="3" count="1" selected="0">
            <x v="41"/>
          </reference>
          <reference field="6" count="1" selected="0">
            <x v="1"/>
          </reference>
          <reference field="10" count="1" selected="0">
            <x v="9"/>
          </reference>
        </references>
      </pivotArea>
    </format>
    <format dxfId="732">
      <pivotArea dataOnly="0" labelOnly="1" outline="0" fieldPosition="0">
        <references count="5">
          <reference field="0" count="2">
            <x v="39"/>
            <x v="105"/>
          </reference>
          <reference field="2" count="1" selected="0">
            <x v="7"/>
          </reference>
          <reference field="3" count="1" selected="0">
            <x v="47"/>
          </reference>
          <reference field="6" count="1" selected="0">
            <x v="1"/>
          </reference>
          <reference field="10" count="1" selected="0">
            <x v="9"/>
          </reference>
        </references>
      </pivotArea>
    </format>
    <format dxfId="731">
      <pivotArea dataOnly="0" labelOnly="1" outline="0" fieldPosition="0">
        <references count="5">
          <reference field="0" count="4">
            <x v="39"/>
            <x v="40"/>
            <x v="100"/>
            <x v="105"/>
          </reference>
          <reference field="2" count="1" selected="0">
            <x v="7"/>
          </reference>
          <reference field="3" count="1" selected="0">
            <x v="51"/>
          </reference>
          <reference field="6" count="1" selected="0">
            <x v="1"/>
          </reference>
          <reference field="10" count="1" selected="0">
            <x v="9"/>
          </reference>
        </references>
      </pivotArea>
    </format>
    <format dxfId="730">
      <pivotArea dataOnly="0" labelOnly="1" outline="0" fieldPosition="0">
        <references count="5">
          <reference field="0" count="4">
            <x v="39"/>
            <x v="40"/>
            <x v="100"/>
            <x v="105"/>
          </reference>
          <reference field="2" count="1" selected="0">
            <x v="7"/>
          </reference>
          <reference field="3" count="1" selected="0">
            <x v="55"/>
          </reference>
          <reference field="6" count="1" selected="0">
            <x v="1"/>
          </reference>
          <reference field="10" count="1" selected="0">
            <x v="9"/>
          </reference>
        </references>
      </pivotArea>
    </format>
    <format dxfId="729">
      <pivotArea dataOnly="0" labelOnly="1" outline="0" fieldPosition="0">
        <references count="5">
          <reference field="0" count="1">
            <x v="22"/>
          </reference>
          <reference field="2" count="1" selected="0">
            <x v="7"/>
          </reference>
          <reference field="3" count="1" selected="0">
            <x v="43"/>
          </reference>
          <reference field="6" count="1" selected="0">
            <x v="1"/>
          </reference>
          <reference field="10" count="1" selected="0">
            <x v="10"/>
          </reference>
        </references>
      </pivotArea>
    </format>
    <format dxfId="728">
      <pivotArea dataOnly="0" labelOnly="1" outline="0" fieldPosition="0">
        <references count="5">
          <reference field="0" count="1">
            <x v="22"/>
          </reference>
          <reference field="2" count="1" selected="0">
            <x v="7"/>
          </reference>
          <reference field="3" count="1" selected="0">
            <x v="44"/>
          </reference>
          <reference field="6" count="1" selected="0">
            <x v="1"/>
          </reference>
          <reference field="10" count="1" selected="0">
            <x v="10"/>
          </reference>
        </references>
      </pivotArea>
    </format>
    <format dxfId="727">
      <pivotArea dataOnly="0" labelOnly="1" outline="0" fieldPosition="0">
        <references count="5">
          <reference field="0" count="1">
            <x v="22"/>
          </reference>
          <reference field="2" count="1" selected="0">
            <x v="7"/>
          </reference>
          <reference field="3" count="1" selected="0">
            <x v="48"/>
          </reference>
          <reference field="6" count="1" selected="0">
            <x v="1"/>
          </reference>
          <reference field="10" count="1" selected="0">
            <x v="10"/>
          </reference>
        </references>
      </pivotArea>
    </format>
    <format dxfId="726">
      <pivotArea dataOnly="0" labelOnly="1" outline="0" fieldPosition="0">
        <references count="5">
          <reference field="0" count="1">
            <x v="22"/>
          </reference>
          <reference field="2" count="1" selected="0">
            <x v="7"/>
          </reference>
          <reference field="3" count="1" selected="0">
            <x v="49"/>
          </reference>
          <reference field="6" count="1" selected="0">
            <x v="1"/>
          </reference>
          <reference field="10" count="1" selected="0">
            <x v="10"/>
          </reference>
        </references>
      </pivotArea>
    </format>
    <format dxfId="725">
      <pivotArea dataOnly="0" labelOnly="1" outline="0" fieldPosition="0">
        <references count="5">
          <reference field="0" count="1">
            <x v="22"/>
          </reference>
          <reference field="2" count="1" selected="0">
            <x v="7"/>
          </reference>
          <reference field="3" count="1" selected="0">
            <x v="50"/>
          </reference>
          <reference field="6" count="1" selected="0">
            <x v="1"/>
          </reference>
          <reference field="10" count="1" selected="0">
            <x v="10"/>
          </reference>
        </references>
      </pivotArea>
    </format>
    <format dxfId="724">
      <pivotArea dataOnly="0" labelOnly="1" outline="0" fieldPosition="0">
        <references count="5">
          <reference field="0" count="1">
            <x v="190"/>
          </reference>
          <reference field="2" count="1" selected="0">
            <x v="7"/>
          </reference>
          <reference field="3" count="1" selected="0">
            <x v="42"/>
          </reference>
          <reference field="6" count="1" selected="0">
            <x v="1"/>
          </reference>
          <reference field="10" count="1" selected="0">
            <x v="12"/>
          </reference>
        </references>
      </pivotArea>
    </format>
    <format dxfId="723">
      <pivotArea dataOnly="0" labelOnly="1" outline="0" fieldPosition="0">
        <references count="5">
          <reference field="0" count="2">
            <x v="5"/>
            <x v="86"/>
          </reference>
          <reference field="2" count="1" selected="0">
            <x v="7"/>
          </reference>
          <reference field="3" count="1" selected="0">
            <x v="43"/>
          </reference>
          <reference field="6" count="1" selected="0">
            <x v="1"/>
          </reference>
          <reference field="10" count="1" selected="0">
            <x v="12"/>
          </reference>
        </references>
      </pivotArea>
    </format>
    <format dxfId="722">
      <pivotArea dataOnly="0" labelOnly="1" outline="0" fieldPosition="0">
        <references count="5">
          <reference field="0" count="1">
            <x v="190"/>
          </reference>
          <reference field="2" count="1" selected="0">
            <x v="7"/>
          </reference>
          <reference field="3" count="1" selected="0">
            <x v="52"/>
          </reference>
          <reference field="6" count="1" selected="0">
            <x v="1"/>
          </reference>
          <reference field="10" count="1" selected="0">
            <x v="12"/>
          </reference>
        </references>
      </pivotArea>
    </format>
    <format dxfId="721">
      <pivotArea dataOnly="0" labelOnly="1" outline="0" fieldPosition="0">
        <references count="5">
          <reference field="0" count="2">
            <x v="4"/>
            <x v="86"/>
          </reference>
          <reference field="2" count="1" selected="0">
            <x v="7"/>
          </reference>
          <reference field="3" count="1" selected="0">
            <x v="53"/>
          </reference>
          <reference field="6" count="1" selected="0">
            <x v="1"/>
          </reference>
          <reference field="10" count="1" selected="0">
            <x v="12"/>
          </reference>
        </references>
      </pivotArea>
    </format>
    <format dxfId="720">
      <pivotArea dataOnly="0" labelOnly="1" outline="0" fieldPosition="0">
        <references count="5">
          <reference field="0" count="1">
            <x v="190"/>
          </reference>
          <reference field="2" count="1" selected="0">
            <x v="7"/>
          </reference>
          <reference field="3" count="1" selected="0">
            <x v="56"/>
          </reference>
          <reference field="6" count="1" selected="0">
            <x v="1"/>
          </reference>
          <reference field="10" count="1" selected="0">
            <x v="12"/>
          </reference>
        </references>
      </pivotArea>
    </format>
    <format dxfId="719">
      <pivotArea dataOnly="0" labelOnly="1" outline="0" fieldPosition="0">
        <references count="5">
          <reference field="0" count="2">
            <x v="4"/>
            <x v="86"/>
          </reference>
          <reference field="2" count="1" selected="0">
            <x v="7"/>
          </reference>
          <reference field="3" count="1" selected="0">
            <x v="57"/>
          </reference>
          <reference field="6" count="1" selected="0">
            <x v="1"/>
          </reference>
          <reference field="10" count="1" selected="0">
            <x v="12"/>
          </reference>
        </references>
      </pivotArea>
    </format>
    <format dxfId="718">
      <pivotArea dataOnly="0" labelOnly="1" outline="0" fieldPosition="0">
        <references count="5">
          <reference field="0" count="2">
            <x v="25"/>
            <x v="164"/>
          </reference>
          <reference field="2" count="1" selected="0">
            <x v="7"/>
          </reference>
          <reference field="3" count="1" selected="0">
            <x v="42"/>
          </reference>
          <reference field="6" count="1" selected="0">
            <x v="1"/>
          </reference>
          <reference field="10" count="1" selected="0">
            <x v="14"/>
          </reference>
        </references>
      </pivotArea>
    </format>
    <format dxfId="717">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14"/>
          </reference>
        </references>
      </pivotArea>
    </format>
    <format dxfId="716">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14"/>
          </reference>
        </references>
      </pivotArea>
    </format>
    <format dxfId="715">
      <pivotArea dataOnly="0" labelOnly="1" outline="0" fieldPosition="0">
        <references count="5">
          <reference field="0" count="1">
            <x v="211"/>
          </reference>
          <reference field="2" count="1" selected="0">
            <x v="7"/>
          </reference>
          <reference field="3" count="1" selected="0">
            <x v="42"/>
          </reference>
          <reference field="6" count="1" selected="0">
            <x v="1"/>
          </reference>
          <reference field="10" count="1" selected="0">
            <x v="16"/>
          </reference>
        </references>
      </pivotArea>
    </format>
    <format dxfId="714">
      <pivotArea dataOnly="0" labelOnly="1" outline="0" fieldPosition="0">
        <references count="5">
          <reference field="0" count="1">
            <x v="211"/>
          </reference>
          <reference field="2" count="1" selected="0">
            <x v="7"/>
          </reference>
          <reference field="3" count="1" selected="0">
            <x v="52"/>
          </reference>
          <reference field="6" count="1" selected="0">
            <x v="1"/>
          </reference>
          <reference field="10" count="1" selected="0">
            <x v="16"/>
          </reference>
        </references>
      </pivotArea>
    </format>
    <format dxfId="713">
      <pivotArea dataOnly="0" labelOnly="1" outline="0" fieldPosition="0">
        <references count="5">
          <reference field="0" count="1">
            <x v="211"/>
          </reference>
          <reference field="2" count="1" selected="0">
            <x v="7"/>
          </reference>
          <reference field="3" count="1" selected="0">
            <x v="56"/>
          </reference>
          <reference field="6" count="1" selected="0">
            <x v="1"/>
          </reference>
          <reference field="10" count="1" selected="0">
            <x v="16"/>
          </reference>
        </references>
      </pivotArea>
    </format>
    <format dxfId="712">
      <pivotArea dataOnly="0" labelOnly="1" outline="0" fieldPosition="0">
        <references count="5">
          <reference field="0" count="1">
            <x v="210"/>
          </reference>
          <reference field="2" count="1" selected="0">
            <x v="7"/>
          </reference>
          <reference field="3" count="1" selected="0">
            <x v="42"/>
          </reference>
          <reference field="6" count="1" selected="0">
            <x v="1"/>
          </reference>
          <reference field="10" count="1" selected="0">
            <x v="17"/>
          </reference>
        </references>
      </pivotArea>
    </format>
    <format dxfId="711">
      <pivotArea dataOnly="0" labelOnly="1" outline="0" fieldPosition="0">
        <references count="5">
          <reference field="0" count="1">
            <x v="119"/>
          </reference>
          <reference field="2" count="1" selected="0">
            <x v="7"/>
          </reference>
          <reference field="3" count="1" selected="0">
            <x v="45"/>
          </reference>
          <reference field="6" count="1" selected="0">
            <x v="1"/>
          </reference>
          <reference field="10" count="1" selected="0">
            <x v="17"/>
          </reference>
        </references>
      </pivotArea>
    </format>
    <format dxfId="710">
      <pivotArea dataOnly="0" labelOnly="1" outline="0" fieldPosition="0">
        <references count="5">
          <reference field="0" count="2">
            <x v="11"/>
            <x v="187"/>
          </reference>
          <reference field="2" count="1" selected="0">
            <x v="7"/>
          </reference>
          <reference field="3" count="1" selected="0">
            <x v="42"/>
          </reference>
          <reference field="6" count="1" selected="0">
            <x v="1"/>
          </reference>
          <reference field="10" count="1" selected="0">
            <x v="18"/>
          </reference>
        </references>
      </pivotArea>
    </format>
    <format dxfId="709">
      <pivotArea dataOnly="0" labelOnly="1" outline="0" fieldPosition="0">
        <references count="5">
          <reference field="0" count="1">
            <x v="11"/>
          </reference>
          <reference field="2" count="1" selected="0">
            <x v="7"/>
          </reference>
          <reference field="3" count="1" selected="0">
            <x v="43"/>
          </reference>
          <reference field="6" count="1" selected="0">
            <x v="1"/>
          </reference>
          <reference field="10" count="1" selected="0">
            <x v="18"/>
          </reference>
        </references>
      </pivotArea>
    </format>
    <format dxfId="708">
      <pivotArea dataOnly="0" labelOnly="1" outline="0" fieldPosition="0">
        <references count="5">
          <reference field="0" count="2">
            <x v="11"/>
            <x v="188"/>
          </reference>
          <reference field="2" count="1" selected="0">
            <x v="7"/>
          </reference>
          <reference field="3" count="1" selected="0">
            <x v="52"/>
          </reference>
          <reference field="6" count="1" selected="0">
            <x v="1"/>
          </reference>
          <reference field="10" count="1" selected="0">
            <x v="18"/>
          </reference>
        </references>
      </pivotArea>
    </format>
    <format dxfId="707">
      <pivotArea dataOnly="0" labelOnly="1" outline="0" fieldPosition="0">
        <references count="5">
          <reference field="0" count="1">
            <x v="11"/>
          </reference>
          <reference field="2" count="1" selected="0">
            <x v="7"/>
          </reference>
          <reference field="3" count="1" selected="0">
            <x v="53"/>
          </reference>
          <reference field="6" count="1" selected="0">
            <x v="1"/>
          </reference>
          <reference field="10" count="1" selected="0">
            <x v="18"/>
          </reference>
        </references>
      </pivotArea>
    </format>
    <format dxfId="706">
      <pivotArea dataOnly="0" labelOnly="1" outline="0" fieldPosition="0">
        <references count="5">
          <reference field="0" count="2">
            <x v="11"/>
            <x v="188"/>
          </reference>
          <reference field="2" count="1" selected="0">
            <x v="7"/>
          </reference>
          <reference field="3" count="1" selected="0">
            <x v="56"/>
          </reference>
          <reference field="6" count="1" selected="0">
            <x v="1"/>
          </reference>
          <reference field="10" count="1" selected="0">
            <x v="18"/>
          </reference>
        </references>
      </pivotArea>
    </format>
    <format dxfId="705">
      <pivotArea dataOnly="0" labelOnly="1" outline="0" fieldPosition="0">
        <references count="5">
          <reference field="0" count="1">
            <x v="11"/>
          </reference>
          <reference field="2" count="1" selected="0">
            <x v="7"/>
          </reference>
          <reference field="3" count="1" selected="0">
            <x v="57"/>
          </reference>
          <reference field="6" count="1" selected="0">
            <x v="1"/>
          </reference>
          <reference field="10" count="1" selected="0">
            <x v="18"/>
          </reference>
        </references>
      </pivotArea>
    </format>
    <format dxfId="704">
      <pivotArea dataOnly="0" labelOnly="1" outline="0" fieldPosition="0">
        <references count="5">
          <reference field="0" count="2">
            <x v="124"/>
            <x v="139"/>
          </reference>
          <reference field="2" count="1" selected="0">
            <x v="7"/>
          </reference>
          <reference field="3" count="1" selected="0">
            <x v="43"/>
          </reference>
          <reference field="6" count="1" selected="0">
            <x v="1"/>
          </reference>
          <reference field="10" count="1" selected="0">
            <x v="21"/>
          </reference>
        </references>
      </pivotArea>
    </format>
    <format dxfId="703">
      <pivotArea dataOnly="0" labelOnly="1" outline="0" fieldPosition="0">
        <references count="5">
          <reference field="0" count="2">
            <x v="124"/>
            <x v="139"/>
          </reference>
          <reference field="2" count="1" selected="0">
            <x v="7"/>
          </reference>
          <reference field="3" count="1" selected="0">
            <x v="53"/>
          </reference>
          <reference field="6" count="1" selected="0">
            <x v="1"/>
          </reference>
          <reference field="10" count="1" selected="0">
            <x v="21"/>
          </reference>
        </references>
      </pivotArea>
    </format>
    <format dxfId="702">
      <pivotArea dataOnly="0" labelOnly="1" outline="0" fieldPosition="0">
        <references count="5">
          <reference field="0" count="2">
            <x v="124"/>
            <x v="139"/>
          </reference>
          <reference field="2" count="1" selected="0">
            <x v="7"/>
          </reference>
          <reference field="3" count="1" selected="0">
            <x v="57"/>
          </reference>
          <reference field="6" count="1" selected="0">
            <x v="1"/>
          </reference>
          <reference field="10" count="1" selected="0">
            <x v="21"/>
          </reference>
        </references>
      </pivotArea>
    </format>
    <format dxfId="701">
      <pivotArea dataOnly="0" labelOnly="1" outline="0" fieldPosition="0">
        <references count="5">
          <reference field="0" count="1">
            <x v="67"/>
          </reference>
          <reference field="2" count="1" selected="0">
            <x v="7"/>
          </reference>
          <reference field="3" count="1" selected="0">
            <x v="42"/>
          </reference>
          <reference field="6" count="1" selected="0">
            <x v="1"/>
          </reference>
          <reference field="10" count="1" selected="0">
            <x v="23"/>
          </reference>
        </references>
      </pivotArea>
    </format>
    <format dxfId="700">
      <pivotArea dataOnly="0" labelOnly="1" outline="0" fieldPosition="0">
        <references count="5">
          <reference field="0" count="1">
            <x v="67"/>
          </reference>
          <reference field="2" count="1" selected="0">
            <x v="7"/>
          </reference>
          <reference field="3" count="1" selected="0">
            <x v="52"/>
          </reference>
          <reference field="6" count="1" selected="0">
            <x v="1"/>
          </reference>
          <reference field="10" count="1" selected="0">
            <x v="23"/>
          </reference>
        </references>
      </pivotArea>
    </format>
    <format dxfId="699">
      <pivotArea dataOnly="0" labelOnly="1" outline="0" fieldPosition="0">
        <references count="5">
          <reference field="0" count="1">
            <x v="67"/>
          </reference>
          <reference field="2" count="1" selected="0">
            <x v="7"/>
          </reference>
          <reference field="3" count="1" selected="0">
            <x v="56"/>
          </reference>
          <reference field="6" count="1" selected="0">
            <x v="1"/>
          </reference>
          <reference field="10" count="1" selected="0">
            <x v="23"/>
          </reference>
        </references>
      </pivotArea>
    </format>
    <format dxfId="698">
      <pivotArea dataOnly="0" labelOnly="1" outline="0" fieldPosition="0">
        <references count="5">
          <reference field="0" count="2">
            <x v="25"/>
            <x v="166"/>
          </reference>
          <reference field="2" count="1" selected="0">
            <x v="7"/>
          </reference>
          <reference field="3" count="1" selected="0">
            <x v="42"/>
          </reference>
          <reference field="6" count="1" selected="0">
            <x v="1"/>
          </reference>
          <reference field="10" count="1" selected="0">
            <x v="24"/>
          </reference>
        </references>
      </pivotArea>
    </format>
    <format dxfId="697">
      <pivotArea dataOnly="0" labelOnly="1" outline="0" fieldPosition="0">
        <references count="5">
          <reference field="0" count="1">
            <x v="177"/>
          </reference>
          <reference field="2" count="1" selected="0">
            <x v="7"/>
          </reference>
          <reference field="3" count="1" selected="0">
            <x v="43"/>
          </reference>
          <reference field="6" count="1" selected="0">
            <x v="1"/>
          </reference>
          <reference field="10" count="1" selected="0">
            <x v="24"/>
          </reference>
        </references>
      </pivotArea>
    </format>
    <format dxfId="696">
      <pivotArea dataOnly="0" labelOnly="1" outline="0" fieldPosition="0">
        <references count="5">
          <reference field="0" count="2">
            <x v="25"/>
            <x v="166"/>
          </reference>
          <reference field="2" count="1" selected="0">
            <x v="7"/>
          </reference>
          <reference field="3" count="1" selected="0">
            <x v="52"/>
          </reference>
          <reference field="6" count="1" selected="0">
            <x v="1"/>
          </reference>
          <reference field="10" count="1" selected="0">
            <x v="24"/>
          </reference>
        </references>
      </pivotArea>
    </format>
    <format dxfId="695">
      <pivotArea dataOnly="0" labelOnly="1" outline="0" fieldPosition="0">
        <references count="5">
          <reference field="0" count="1">
            <x v="177"/>
          </reference>
          <reference field="2" count="1" selected="0">
            <x v="7"/>
          </reference>
          <reference field="3" count="1" selected="0">
            <x v="53"/>
          </reference>
          <reference field="6" count="1" selected="0">
            <x v="1"/>
          </reference>
          <reference field="10" count="1" selected="0">
            <x v="24"/>
          </reference>
        </references>
      </pivotArea>
    </format>
    <format dxfId="694">
      <pivotArea dataOnly="0" labelOnly="1" outline="0" fieldPosition="0">
        <references count="5">
          <reference field="0" count="2">
            <x v="25"/>
            <x v="166"/>
          </reference>
          <reference field="2" count="1" selected="0">
            <x v="7"/>
          </reference>
          <reference field="3" count="1" selected="0">
            <x v="56"/>
          </reference>
          <reference field="6" count="1" selected="0">
            <x v="1"/>
          </reference>
          <reference field="10" count="1" selected="0">
            <x v="24"/>
          </reference>
        </references>
      </pivotArea>
    </format>
    <format dxfId="693">
      <pivotArea dataOnly="0" labelOnly="1" outline="0" fieldPosition="0">
        <references count="5">
          <reference field="0" count="1">
            <x v="177"/>
          </reference>
          <reference field="2" count="1" selected="0">
            <x v="7"/>
          </reference>
          <reference field="3" count="1" selected="0">
            <x v="57"/>
          </reference>
          <reference field="6" count="1" selected="0">
            <x v="1"/>
          </reference>
          <reference field="10" count="1" selected="0">
            <x v="24"/>
          </reference>
        </references>
      </pivotArea>
    </format>
    <format dxfId="692">
      <pivotArea dataOnly="0" labelOnly="1" outline="0" fieldPosition="0">
        <references count="5">
          <reference field="0" count="2">
            <x v="105"/>
            <x v="144"/>
          </reference>
          <reference field="2" count="1" selected="0">
            <x v="7"/>
          </reference>
          <reference field="3" count="1" selected="0">
            <x v="43"/>
          </reference>
          <reference field="6" count="1" selected="0">
            <x v="1"/>
          </reference>
          <reference field="10" count="1" selected="0">
            <x v="25"/>
          </reference>
        </references>
      </pivotArea>
    </format>
    <format dxfId="691">
      <pivotArea dataOnly="0" labelOnly="1" outline="0" fieldPosition="0">
        <references count="5">
          <reference field="0" count="1">
            <x v="182"/>
          </reference>
          <reference field="2" count="1" selected="0">
            <x v="7"/>
          </reference>
          <reference field="3" count="1" selected="0">
            <x v="46"/>
          </reference>
          <reference field="6" count="1" selected="0">
            <x v="1"/>
          </reference>
          <reference field="10" count="1" selected="0">
            <x v="25"/>
          </reference>
        </references>
      </pivotArea>
    </format>
    <format dxfId="690">
      <pivotArea dataOnly="0" labelOnly="1" outline="0" fieldPosition="0">
        <references count="5">
          <reference field="0" count="2">
            <x v="105"/>
            <x v="144"/>
          </reference>
          <reference field="2" count="1" selected="0">
            <x v="7"/>
          </reference>
          <reference field="3" count="1" selected="0">
            <x v="53"/>
          </reference>
          <reference field="6" count="1" selected="0">
            <x v="1"/>
          </reference>
          <reference field="10" count="1" selected="0">
            <x v="25"/>
          </reference>
        </references>
      </pivotArea>
    </format>
    <format dxfId="689">
      <pivotArea dataOnly="0" labelOnly="1" outline="0" fieldPosition="0">
        <references count="5">
          <reference field="0" count="1">
            <x v="182"/>
          </reference>
          <reference field="2" count="1" selected="0">
            <x v="7"/>
          </reference>
          <reference field="3" count="1" selected="0">
            <x v="54"/>
          </reference>
          <reference field="6" count="1" selected="0">
            <x v="1"/>
          </reference>
          <reference field="10" count="1" selected="0">
            <x v="25"/>
          </reference>
        </references>
      </pivotArea>
    </format>
    <format dxfId="688">
      <pivotArea dataOnly="0" labelOnly="1" outline="0" fieldPosition="0">
        <references count="5">
          <reference field="0" count="2">
            <x v="105"/>
            <x v="144"/>
          </reference>
          <reference field="2" count="1" selected="0">
            <x v="7"/>
          </reference>
          <reference field="3" count="1" selected="0">
            <x v="57"/>
          </reference>
          <reference field="6" count="1" selected="0">
            <x v="1"/>
          </reference>
          <reference field="10" count="1" selected="0">
            <x v="25"/>
          </reference>
        </references>
      </pivotArea>
    </format>
    <format dxfId="687">
      <pivotArea dataOnly="0" labelOnly="1" outline="0" fieldPosition="0">
        <references count="5">
          <reference field="0" count="1">
            <x v="182"/>
          </reference>
          <reference field="2" count="1" selected="0">
            <x v="7"/>
          </reference>
          <reference field="3" count="1" selected="0">
            <x v="58"/>
          </reference>
          <reference field="6" count="1" selected="0">
            <x v="1"/>
          </reference>
          <reference field="10" count="1" selected="0">
            <x v="25"/>
          </reference>
        </references>
      </pivotArea>
    </format>
    <format dxfId="686">
      <pivotArea dataOnly="0" labelOnly="1" outline="0" fieldPosition="0">
        <references count="5">
          <reference field="0" count="6">
            <x v="16"/>
            <x v="17"/>
            <x v="18"/>
            <x v="89"/>
            <x v="90"/>
            <x v="106"/>
          </reference>
          <reference field="2" count="1" selected="0">
            <x v="8"/>
          </reference>
          <reference field="3" count="1" selected="0">
            <x v="73"/>
          </reference>
          <reference field="6" count="1" selected="0">
            <x v="1"/>
          </reference>
          <reference field="10" count="1" selected="0">
            <x v="0"/>
          </reference>
        </references>
      </pivotArea>
    </format>
    <format dxfId="685">
      <pivotArea dataOnly="0" labelOnly="1" outline="0" fieldPosition="0">
        <references count="5">
          <reference field="0" count="1">
            <x v="147"/>
          </reference>
          <reference field="2" count="1" selected="0">
            <x v="8"/>
          </reference>
          <reference field="3" count="1" selected="0">
            <x v="74"/>
          </reference>
          <reference field="6" count="1" selected="0">
            <x v="1"/>
          </reference>
          <reference field="10" count="1" selected="0">
            <x v="0"/>
          </reference>
        </references>
      </pivotArea>
    </format>
    <format dxfId="684">
      <pivotArea dataOnly="0" labelOnly="1" outline="0" fieldPosition="0">
        <references count="5">
          <reference field="0" count="1">
            <x v="155"/>
          </reference>
          <reference field="2" count="1" selected="0">
            <x v="8"/>
          </reference>
          <reference field="3" count="1" selected="0">
            <x v="76"/>
          </reference>
          <reference field="6" count="1" selected="0">
            <x v="1"/>
          </reference>
          <reference field="10" count="1" selected="0">
            <x v="0"/>
          </reference>
        </references>
      </pivotArea>
    </format>
    <format dxfId="683">
      <pivotArea dataOnly="0" labelOnly="1" outline="0" fieldPosition="0">
        <references count="5">
          <reference field="0" count="1">
            <x v="129"/>
          </reference>
          <reference field="2" count="1" selected="0">
            <x v="8"/>
          </reference>
          <reference field="3" count="1" selected="0">
            <x v="79"/>
          </reference>
          <reference field="6" count="1" selected="0">
            <x v="1"/>
          </reference>
          <reference field="10" count="1" selected="0">
            <x v="0"/>
          </reference>
        </references>
      </pivotArea>
    </format>
    <format dxfId="682">
      <pivotArea dataOnly="0" labelOnly="1" outline="0" fieldPosition="0">
        <references count="5">
          <reference field="0" count="2">
            <x v="79"/>
            <x v="98"/>
          </reference>
          <reference field="2" count="1" selected="0">
            <x v="8"/>
          </reference>
          <reference field="3" count="1" selected="0">
            <x v="63"/>
          </reference>
          <reference field="6" count="1" selected="0">
            <x v="1"/>
          </reference>
          <reference field="10" count="1" selected="0">
            <x v="1"/>
          </reference>
        </references>
      </pivotArea>
    </format>
    <format dxfId="681">
      <pivotArea dataOnly="0" labelOnly="1" outline="0" fieldPosition="0">
        <references count="5">
          <reference field="0" count="1">
            <x v="79"/>
          </reference>
          <reference field="2" count="1" selected="0">
            <x v="8"/>
          </reference>
          <reference field="3" count="1" selected="0">
            <x v="64"/>
          </reference>
          <reference field="6" count="1" selected="0">
            <x v="1"/>
          </reference>
          <reference field="10" count="1" selected="0">
            <x v="1"/>
          </reference>
        </references>
      </pivotArea>
    </format>
    <format dxfId="680">
      <pivotArea dataOnly="0" labelOnly="1" outline="0" fieldPosition="0">
        <references count="5">
          <reference field="0" count="1">
            <x v="54"/>
          </reference>
          <reference field="2" count="1" selected="0">
            <x v="8"/>
          </reference>
          <reference field="3" count="1" selected="0">
            <x v="65"/>
          </reference>
          <reference field="6" count="1" selected="0">
            <x v="1"/>
          </reference>
          <reference field="10" count="1" selected="0">
            <x v="1"/>
          </reference>
        </references>
      </pivotArea>
    </format>
    <format dxfId="679">
      <pivotArea dataOnly="0" labelOnly="1" outline="0" fieldPosition="0">
        <references count="5">
          <reference field="0" count="1">
            <x v="131"/>
          </reference>
          <reference field="2" count="1" selected="0">
            <x v="8"/>
          </reference>
          <reference field="3" count="1" selected="0">
            <x v="81"/>
          </reference>
          <reference field="6" count="1" selected="0">
            <x v="1"/>
          </reference>
          <reference field="10" count="1" selected="0">
            <x v="1"/>
          </reference>
        </references>
      </pivotArea>
    </format>
    <format dxfId="678">
      <pivotArea dataOnly="0" labelOnly="1" outline="0" fieldPosition="0">
        <references count="5">
          <reference field="0" count="7">
            <x v="94"/>
            <x v="96"/>
            <x v="198"/>
            <x v="201"/>
            <x v="202"/>
            <x v="203"/>
            <x v="204"/>
          </reference>
          <reference field="2" count="1" selected="0">
            <x v="8"/>
          </reference>
          <reference field="3" count="1" selected="0">
            <x v="90"/>
          </reference>
          <reference field="6" count="1" selected="0">
            <x v="1"/>
          </reference>
          <reference field="10" count="1" selected="0">
            <x v="1"/>
          </reference>
        </references>
      </pivotArea>
    </format>
    <format dxfId="677">
      <pivotArea dataOnly="0" labelOnly="1" outline="0" fieldPosition="0">
        <references count="5">
          <reference field="0" count="18">
            <x v="6"/>
            <x v="7"/>
            <x v="8"/>
            <x v="9"/>
            <x v="51"/>
            <x v="56"/>
            <x v="73"/>
            <x v="77"/>
            <x v="168"/>
            <x v="171"/>
            <x v="172"/>
            <x v="173"/>
            <x v="174"/>
            <x v="175"/>
            <x v="176"/>
            <x v="180"/>
            <x v="181"/>
            <x v="209"/>
          </reference>
          <reference field="2" count="1" selected="0">
            <x v="8"/>
          </reference>
          <reference field="3" count="1" selected="0">
            <x v="92"/>
          </reference>
          <reference field="6" count="1" selected="0">
            <x v="1"/>
          </reference>
          <reference field="10" count="1" selected="0">
            <x v="1"/>
          </reference>
        </references>
      </pivotArea>
    </format>
    <format dxfId="676">
      <pivotArea dataOnly="0" labelOnly="1" outline="0" fieldPosition="0">
        <references count="5">
          <reference field="0" count="3">
            <x v="33"/>
            <x v="34"/>
            <x v="132"/>
          </reference>
          <reference field="2" count="1" selected="0">
            <x v="8"/>
          </reference>
          <reference field="3" count="1" selected="0">
            <x v="93"/>
          </reference>
          <reference field="6" count="1" selected="0">
            <x v="1"/>
          </reference>
          <reference field="10" count="1" selected="0">
            <x v="1"/>
          </reference>
        </references>
      </pivotArea>
    </format>
    <format dxfId="675">
      <pivotArea dataOnly="0" labelOnly="1" outline="0" fieldPosition="0">
        <references count="5">
          <reference field="0" count="1">
            <x v="95"/>
          </reference>
          <reference field="2" count="1" selected="0">
            <x v="8"/>
          </reference>
          <reference field="3" count="1" selected="0">
            <x v="94"/>
          </reference>
          <reference field="6" count="1" selected="0">
            <x v="1"/>
          </reference>
          <reference field="10" count="1" selected="0">
            <x v="1"/>
          </reference>
        </references>
      </pivotArea>
    </format>
    <format dxfId="674">
      <pivotArea dataOnly="0" labelOnly="1" outline="0" fieldPosition="0">
        <references count="5">
          <reference field="0" count="3">
            <x v="130"/>
            <x v="133"/>
            <x v="134"/>
          </reference>
          <reference field="2" count="1" selected="0">
            <x v="8"/>
          </reference>
          <reference field="3" count="1" selected="0">
            <x v="95"/>
          </reference>
          <reference field="6" count="1" selected="0">
            <x v="1"/>
          </reference>
          <reference field="10" count="1" selected="0">
            <x v="1"/>
          </reference>
        </references>
      </pivotArea>
    </format>
    <format dxfId="673">
      <pivotArea dataOnly="0" labelOnly="1" outline="0" fieldPosition="0">
        <references count="5">
          <reference field="0" count="1">
            <x v="149"/>
          </reference>
          <reference field="2" count="1" selected="0">
            <x v="8"/>
          </reference>
          <reference field="3" count="1" selected="0">
            <x v="97"/>
          </reference>
          <reference field="6" count="1" selected="0">
            <x v="1"/>
          </reference>
          <reference field="10" count="1" selected="0">
            <x v="1"/>
          </reference>
        </references>
      </pivotArea>
    </format>
    <format dxfId="672">
      <pivotArea dataOnly="0" labelOnly="1" outline="0" fieldPosition="0">
        <references count="5">
          <reference field="0" count="2">
            <x v="196"/>
            <x v="197"/>
          </reference>
          <reference field="2" count="1" selected="0">
            <x v="8"/>
          </reference>
          <reference field="3" count="1" selected="0">
            <x v="60"/>
          </reference>
          <reference field="6" count="1" selected="0">
            <x v="1"/>
          </reference>
          <reference field="10" count="1" selected="0">
            <x v="3"/>
          </reference>
        </references>
      </pivotArea>
    </format>
    <format dxfId="671">
      <pivotArea dataOnly="0" labelOnly="1" outline="0" fieldPosition="0">
        <references count="5">
          <reference field="0" count="1">
            <x v="197"/>
          </reference>
          <reference field="2" count="1" selected="0">
            <x v="8"/>
          </reference>
          <reference field="3" count="1" selected="0">
            <x v="63"/>
          </reference>
          <reference field="6" count="1" selected="0">
            <x v="1"/>
          </reference>
          <reference field="10" count="1" selected="0">
            <x v="3"/>
          </reference>
        </references>
      </pivotArea>
    </format>
    <format dxfId="670">
      <pivotArea dataOnly="0" labelOnly="1" outline="0" fieldPosition="0">
        <references count="5">
          <reference field="0" count="1">
            <x v="196"/>
          </reference>
          <reference field="2" count="1" selected="0">
            <x v="8"/>
          </reference>
          <reference field="3" count="1" selected="0">
            <x v="71"/>
          </reference>
          <reference field="6" count="1" selected="0">
            <x v="1"/>
          </reference>
          <reference field="10" count="1" selected="0">
            <x v="3"/>
          </reference>
        </references>
      </pivotArea>
    </format>
    <format dxfId="669">
      <pivotArea dataOnly="0" labelOnly="1" outline="0" fieldPosition="0">
        <references count="5">
          <reference field="0" count="1">
            <x v="76"/>
          </reference>
          <reference field="2" count="1" selected="0">
            <x v="8"/>
          </reference>
          <reference field="3" count="1" selected="0">
            <x v="73"/>
          </reference>
          <reference field="6" count="1" selected="0">
            <x v="1"/>
          </reference>
          <reference field="10" count="1" selected="0">
            <x v="4"/>
          </reference>
        </references>
      </pivotArea>
    </format>
    <format dxfId="668">
      <pivotArea dataOnly="0" labelOnly="1" outline="0" fieldPosition="0">
        <references count="5">
          <reference field="0" count="1">
            <x v="31"/>
          </reference>
          <reference field="2" count="1" selected="0">
            <x v="8"/>
          </reference>
          <reference field="3" count="1" selected="0">
            <x v="63"/>
          </reference>
          <reference field="6" count="1" selected="0">
            <x v="1"/>
          </reference>
          <reference field="10" count="1" selected="0">
            <x v="5"/>
          </reference>
        </references>
      </pivotArea>
    </format>
    <format dxfId="667">
      <pivotArea dataOnly="0" labelOnly="1" outline="0" fieldPosition="0">
        <references count="5">
          <reference field="0" count="1">
            <x v="42"/>
          </reference>
          <reference field="2" count="1" selected="0">
            <x v="8"/>
          </reference>
          <reference field="3" count="1" selected="0">
            <x v="79"/>
          </reference>
          <reference field="6" count="1" selected="0">
            <x v="1"/>
          </reference>
          <reference field="10" count="1" selected="0">
            <x v="5"/>
          </reference>
        </references>
      </pivotArea>
    </format>
    <format dxfId="666">
      <pivotArea dataOnly="0" labelOnly="1" outline="0" fieldPosition="0">
        <references count="5">
          <reference field="0" count="1">
            <x v="28"/>
          </reference>
          <reference field="2" count="1" selected="0">
            <x v="8"/>
          </reference>
          <reference field="3" count="1" selected="0">
            <x v="66"/>
          </reference>
          <reference field="6" count="1" selected="0">
            <x v="1"/>
          </reference>
          <reference field="10" count="1" selected="0">
            <x v="6"/>
          </reference>
        </references>
      </pivotArea>
    </format>
    <format dxfId="665">
      <pivotArea dataOnly="0" labelOnly="1" outline="0" fieldPosition="0">
        <references count="5">
          <reference field="0" count="1">
            <x v="62"/>
          </reference>
          <reference field="2" count="1" selected="0">
            <x v="8"/>
          </reference>
          <reference field="3" count="1" selected="0">
            <x v="96"/>
          </reference>
          <reference field="6" count="1" selected="0">
            <x v="1"/>
          </reference>
          <reference field="10" count="1" selected="0">
            <x v="6"/>
          </reference>
        </references>
      </pivotArea>
    </format>
    <format dxfId="664">
      <pivotArea dataOnly="0" labelOnly="1" outline="0" fieldPosition="0">
        <references count="5">
          <reference field="0" count="1">
            <x v="61"/>
          </reference>
          <reference field="2" count="1" selected="0">
            <x v="8"/>
          </reference>
          <reference field="3" count="1" selected="0">
            <x v="96"/>
          </reference>
          <reference field="6" count="1" selected="0">
            <x v="1"/>
          </reference>
          <reference field="10" count="1" selected="0">
            <x v="7"/>
          </reference>
        </references>
      </pivotArea>
    </format>
    <format dxfId="663">
      <pivotArea dataOnly="0" labelOnly="1" outline="0" fieldPosition="0">
        <references count="5">
          <reference field="0" count="1">
            <x v="2"/>
          </reference>
          <reference field="2" count="1" selected="0">
            <x v="8"/>
          </reference>
          <reference field="3" count="1" selected="0">
            <x v="69"/>
          </reference>
          <reference field="6" count="1" selected="0">
            <x v="1"/>
          </reference>
          <reference field="10" count="1" selected="0">
            <x v="8"/>
          </reference>
        </references>
      </pivotArea>
    </format>
    <format dxfId="662">
      <pivotArea dataOnly="0" labelOnly="1" outline="0" fieldPosition="0">
        <references count="5">
          <reference field="0" count="1">
            <x v="109"/>
          </reference>
          <reference field="2" count="1" selected="0">
            <x v="8"/>
          </reference>
          <reference field="3" count="1" selected="0">
            <x v="59"/>
          </reference>
          <reference field="6" count="1" selected="0">
            <x v="1"/>
          </reference>
          <reference field="10" count="1" selected="0">
            <x v="9"/>
          </reference>
        </references>
      </pivotArea>
    </format>
    <format dxfId="661">
      <pivotArea dataOnly="0" labelOnly="1" outline="0" fieldPosition="0">
        <references count="5">
          <reference field="0" count="1">
            <x v="100"/>
          </reference>
          <reference field="2" count="1" selected="0">
            <x v="8"/>
          </reference>
          <reference field="3" count="1" selected="0">
            <x v="62"/>
          </reference>
          <reference field="6" count="1" selected="0">
            <x v="1"/>
          </reference>
          <reference field="10" count="1" selected="0">
            <x v="9"/>
          </reference>
        </references>
      </pivotArea>
    </format>
    <format dxfId="660">
      <pivotArea dataOnly="0" labelOnly="1" outline="0" fieldPosition="0">
        <references count="5">
          <reference field="0" count="1">
            <x v="27"/>
          </reference>
          <reference field="2" count="1" selected="0">
            <x v="8"/>
          </reference>
          <reference field="3" count="1" selected="0">
            <x v="77"/>
          </reference>
          <reference field="6" count="1" selected="0">
            <x v="1"/>
          </reference>
          <reference field="10" count="1" selected="0">
            <x v="9"/>
          </reference>
        </references>
      </pivotArea>
    </format>
    <format dxfId="659">
      <pivotArea dataOnly="0" labelOnly="1" outline="0" fieldPosition="0">
        <references count="5">
          <reference field="0" count="1">
            <x v="27"/>
          </reference>
          <reference field="2" count="1" selected="0">
            <x v="8"/>
          </reference>
          <reference field="3" count="1" selected="0">
            <x v="78"/>
          </reference>
          <reference field="6" count="1" selected="0">
            <x v="1"/>
          </reference>
          <reference field="10" count="1" selected="0">
            <x v="9"/>
          </reference>
        </references>
      </pivotArea>
    </format>
    <format dxfId="658">
      <pivotArea dataOnly="0" labelOnly="1" outline="0" fieldPosition="0">
        <references count="5">
          <reference field="0" count="2">
            <x v="110"/>
            <x v="111"/>
          </reference>
          <reference field="2" count="1" selected="0">
            <x v="8"/>
          </reference>
          <reference field="3" count="1" selected="0">
            <x v="98"/>
          </reference>
          <reference field="6" count="1" selected="0">
            <x v="1"/>
          </reference>
          <reference field="10" count="1" selected="0">
            <x v="9"/>
          </reference>
        </references>
      </pivotArea>
    </format>
    <format dxfId="657">
      <pivotArea dataOnly="0" labelOnly="1" outline="0" fieldPosition="0">
        <references count="5">
          <reference field="0" count="1">
            <x v="47"/>
          </reference>
          <reference field="2" count="1" selected="0">
            <x v="8"/>
          </reference>
          <reference field="3" count="1" selected="0">
            <x v="99"/>
          </reference>
          <reference field="6" count="1" selected="0">
            <x v="1"/>
          </reference>
          <reference field="10" count="1" selected="0">
            <x v="9"/>
          </reference>
        </references>
      </pivotArea>
    </format>
    <format dxfId="656">
      <pivotArea dataOnly="0" labelOnly="1" outline="0" fieldPosition="0">
        <references count="5">
          <reference field="0" count="2">
            <x v="105"/>
            <x v="152"/>
          </reference>
          <reference field="2" count="1" selected="0">
            <x v="8"/>
          </reference>
          <reference field="3" count="1" selected="0">
            <x v="100"/>
          </reference>
          <reference field="6" count="1" selected="0">
            <x v="1"/>
          </reference>
          <reference field="10" count="1" selected="0">
            <x v="9"/>
          </reference>
        </references>
      </pivotArea>
    </format>
    <format dxfId="655">
      <pivotArea dataOnly="0" labelOnly="1" outline="0" fieldPosition="0">
        <references count="5">
          <reference field="0" count="1">
            <x v="127"/>
          </reference>
          <reference field="2" count="1" selected="0">
            <x v="8"/>
          </reference>
          <reference field="3" count="1" selected="0">
            <x v="72"/>
          </reference>
          <reference field="6" count="1" selected="0">
            <x v="1"/>
          </reference>
          <reference field="10" count="1" selected="0">
            <x v="10"/>
          </reference>
        </references>
      </pivotArea>
    </format>
    <format dxfId="654">
      <pivotArea dataOnly="0" labelOnly="1" outline="0" fieldPosition="0">
        <references count="5">
          <reference field="0" count="1">
            <x v="22"/>
          </reference>
          <reference field="2" count="1" selected="0">
            <x v="8"/>
          </reference>
          <reference field="3" count="1" selected="0">
            <x v="82"/>
          </reference>
          <reference field="6" count="1" selected="0">
            <x v="1"/>
          </reference>
          <reference field="10" count="1" selected="0">
            <x v="10"/>
          </reference>
        </references>
      </pivotArea>
    </format>
    <format dxfId="653">
      <pivotArea dataOnly="0" labelOnly="1" outline="0" fieldPosition="0">
        <references count="5">
          <reference field="0" count="1">
            <x v="22"/>
          </reference>
          <reference field="2" count="1" selected="0">
            <x v="8"/>
          </reference>
          <reference field="3" count="1" selected="0">
            <x v="83"/>
          </reference>
          <reference field="6" count="1" selected="0">
            <x v="1"/>
          </reference>
          <reference field="10" count="1" selected="0">
            <x v="10"/>
          </reference>
        </references>
      </pivotArea>
    </format>
    <format dxfId="652">
      <pivotArea dataOnly="0" labelOnly="1" outline="0" fieldPosition="0">
        <references count="5">
          <reference field="0" count="1">
            <x v="128"/>
          </reference>
          <reference field="2" count="1" selected="0">
            <x v="8"/>
          </reference>
          <reference field="3" count="1" selected="0">
            <x v="84"/>
          </reference>
          <reference field="6" count="1" selected="0">
            <x v="1"/>
          </reference>
          <reference field="10" count="1" selected="0">
            <x v="10"/>
          </reference>
        </references>
      </pivotArea>
    </format>
    <format dxfId="651">
      <pivotArea dataOnly="0" labelOnly="1" outline="0" fieldPosition="0">
        <references count="5">
          <reference field="0" count="1">
            <x v="142"/>
          </reference>
          <reference field="2" count="1" selected="0">
            <x v="8"/>
          </reference>
          <reference field="3" count="1" selected="0">
            <x v="96"/>
          </reference>
          <reference field="6" count="1" selected="0">
            <x v="1"/>
          </reference>
          <reference field="10" count="1" selected="0">
            <x v="10"/>
          </reference>
        </references>
      </pivotArea>
    </format>
    <format dxfId="650">
      <pivotArea dataOnly="0" labelOnly="1" outline="0" fieldPosition="0">
        <references count="5">
          <reference field="0" count="1">
            <x v="64"/>
          </reference>
          <reference field="2" count="1" selected="0">
            <x v="8"/>
          </reference>
          <reference field="3" count="1" selected="0">
            <x v="96"/>
          </reference>
          <reference field="6" count="1" selected="0">
            <x v="1"/>
          </reference>
          <reference field="10" count="1" selected="0">
            <x v="11"/>
          </reference>
        </references>
      </pivotArea>
    </format>
    <format dxfId="649">
      <pivotArea dataOnly="0" labelOnly="1" outline="0" fieldPosition="0">
        <references count="5">
          <reference field="0" count="1">
            <x v="0"/>
          </reference>
          <reference field="2" count="1" selected="0">
            <x v="8"/>
          </reference>
          <reference field="3" count="1" selected="0">
            <x v="66"/>
          </reference>
          <reference field="6" count="1" selected="0">
            <x v="1"/>
          </reference>
          <reference field="10" count="1" selected="0">
            <x v="12"/>
          </reference>
        </references>
      </pivotArea>
    </format>
    <format dxfId="648">
      <pivotArea dataOnly="0" labelOnly="1" outline="0" fieldPosition="0">
        <references count="5">
          <reference field="0" count="1">
            <x v="91"/>
          </reference>
          <reference field="2" count="1" selected="0">
            <x v="8"/>
          </reference>
          <reference field="3" count="1" selected="0">
            <x v="67"/>
          </reference>
          <reference field="6" count="1" selected="0">
            <x v="1"/>
          </reference>
          <reference field="10" count="1" selected="0">
            <x v="12"/>
          </reference>
        </references>
      </pivotArea>
    </format>
    <format dxfId="647">
      <pivotArea dataOnly="0" labelOnly="1" outline="0" fieldPosition="0">
        <references count="5">
          <reference field="0" count="1">
            <x v="4"/>
          </reference>
          <reference field="2" count="1" selected="0">
            <x v="8"/>
          </reference>
          <reference field="3" count="1" selected="0">
            <x v="70"/>
          </reference>
          <reference field="6" count="1" selected="0">
            <x v="1"/>
          </reference>
          <reference field="10" count="1" selected="0">
            <x v="12"/>
          </reference>
        </references>
      </pivotArea>
    </format>
    <format dxfId="646">
      <pivotArea dataOnly="0" labelOnly="1" outline="0" fieldPosition="0">
        <references count="5">
          <reference field="0" count="1">
            <x v="4"/>
          </reference>
          <reference field="2" count="1" selected="0">
            <x v="8"/>
          </reference>
          <reference field="3" count="1" selected="0">
            <x v="80"/>
          </reference>
          <reference field="6" count="1" selected="0">
            <x v="1"/>
          </reference>
          <reference field="10" count="1" selected="0">
            <x v="12"/>
          </reference>
        </references>
      </pivotArea>
    </format>
    <format dxfId="645">
      <pivotArea dataOnly="0" labelOnly="1" outline="0" fieldPosition="0">
        <references count="5">
          <reference field="0" count="1">
            <x v="4"/>
          </reference>
          <reference field="2" count="1" selected="0">
            <x v="8"/>
          </reference>
          <reference field="3" count="1" selected="0">
            <x v="82"/>
          </reference>
          <reference field="6" count="1" selected="0">
            <x v="1"/>
          </reference>
          <reference field="10" count="1" selected="0">
            <x v="12"/>
          </reference>
        </references>
      </pivotArea>
    </format>
    <format dxfId="644">
      <pivotArea dataOnly="0" labelOnly="1" outline="0" fieldPosition="0">
        <references count="5">
          <reference field="0" count="1">
            <x v="184"/>
          </reference>
          <reference field="2" count="1" selected="0">
            <x v="8"/>
          </reference>
          <reference field="3" count="1" selected="0">
            <x v="85"/>
          </reference>
          <reference field="6" count="1" selected="0">
            <x v="1"/>
          </reference>
          <reference field="10" count="1" selected="0">
            <x v="12"/>
          </reference>
        </references>
      </pivotArea>
    </format>
    <format dxfId="643">
      <pivotArea dataOnly="0" labelOnly="1" outline="0" fieldPosition="0">
        <references count="5">
          <reference field="0" count="1">
            <x v="22"/>
          </reference>
          <reference field="2" count="1" selected="0">
            <x v="8"/>
          </reference>
          <reference field="3" count="1" selected="0">
            <x v="92"/>
          </reference>
          <reference field="6" count="1" selected="0">
            <x v="1"/>
          </reference>
          <reference field="10" count="1" selected="0">
            <x v="12"/>
          </reference>
        </references>
      </pivotArea>
    </format>
    <format dxfId="642">
      <pivotArea dataOnly="0" labelOnly="1" outline="0" fieldPosition="0">
        <references count="5">
          <reference field="0" count="3">
            <x v="22"/>
            <x v="65"/>
            <x v="70"/>
          </reference>
          <reference field="2" count="1" selected="0">
            <x v="8"/>
          </reference>
          <reference field="3" count="1" selected="0">
            <x v="96"/>
          </reference>
          <reference field="6" count="1" selected="0">
            <x v="1"/>
          </reference>
          <reference field="10" count="1" selected="0">
            <x v="12"/>
          </reference>
        </references>
      </pivotArea>
    </format>
    <format dxfId="641">
      <pivotArea dataOnly="0" labelOnly="1" outline="0" fieldPosition="0">
        <references count="5">
          <reference field="0" count="1">
            <x v="30"/>
          </reference>
          <reference field="2" count="1" selected="0">
            <x v="8"/>
          </reference>
          <reference field="3" count="1" selected="0">
            <x v="68"/>
          </reference>
          <reference field="6" count="1" selected="0">
            <x v="1"/>
          </reference>
          <reference field="10" count="1" selected="0">
            <x v="13"/>
          </reference>
        </references>
      </pivotArea>
    </format>
    <format dxfId="640">
      <pivotArea dataOnly="0" labelOnly="1" outline="0" fieldPosition="0">
        <references count="5">
          <reference field="0" count="1">
            <x v="123"/>
          </reference>
          <reference field="2" count="1" selected="0">
            <x v="8"/>
          </reference>
          <reference field="3" count="1" selected="0">
            <x v="80"/>
          </reference>
          <reference field="6" count="1" selected="0">
            <x v="1"/>
          </reference>
          <reference field="10" count="1" selected="0">
            <x v="13"/>
          </reference>
        </references>
      </pivotArea>
    </format>
    <format dxfId="639">
      <pivotArea dataOnly="0" labelOnly="1" outline="0" fieldPosition="0">
        <references count="5">
          <reference field="0" count="1">
            <x v="169"/>
          </reference>
          <reference field="2" count="1" selected="0">
            <x v="8"/>
          </reference>
          <reference field="3" count="1" selected="0">
            <x v="82"/>
          </reference>
          <reference field="6" count="1" selected="0">
            <x v="1"/>
          </reference>
          <reference field="10" count="1" selected="0">
            <x v="13"/>
          </reference>
        </references>
      </pivotArea>
    </format>
    <format dxfId="638">
      <pivotArea dataOnly="0" labelOnly="1" outline="0" fieldPosition="0">
        <references count="5">
          <reference field="0" count="1">
            <x v="202"/>
          </reference>
          <reference field="2" count="1" selected="0">
            <x v="8"/>
          </reference>
          <reference field="3" count="1" selected="0">
            <x v="91"/>
          </reference>
          <reference field="6" count="1" selected="0">
            <x v="1"/>
          </reference>
          <reference field="10" count="1" selected="0">
            <x v="13"/>
          </reference>
        </references>
      </pivotArea>
    </format>
    <format dxfId="637">
      <pivotArea dataOnly="0" labelOnly="1" outline="0" fieldPosition="0">
        <references count="5">
          <reference field="0" count="1">
            <x v="185"/>
          </reference>
          <reference field="2" count="1" selected="0">
            <x v="8"/>
          </reference>
          <reference field="3" count="1" selected="0">
            <x v="85"/>
          </reference>
          <reference field="6" count="1" selected="0">
            <x v="1"/>
          </reference>
          <reference field="10" count="1" selected="0">
            <x v="14"/>
          </reference>
        </references>
      </pivotArea>
    </format>
    <format dxfId="636">
      <pivotArea dataOnly="0" labelOnly="1" outline="0" fieldPosition="0">
        <references count="5">
          <reference field="0" count="1">
            <x v="125"/>
          </reference>
          <reference field="2" count="1" selected="0">
            <x v="8"/>
          </reference>
          <reference field="3" count="1" selected="0">
            <x v="91"/>
          </reference>
          <reference field="6" count="1" selected="0">
            <x v="1"/>
          </reference>
          <reference field="10" count="1" selected="0">
            <x v="14"/>
          </reference>
        </references>
      </pivotArea>
    </format>
    <format dxfId="635">
      <pivotArea dataOnly="0" labelOnly="1" outline="0" fieldPosition="0">
        <references count="5">
          <reference field="0" count="2">
            <x v="10"/>
            <x v="183"/>
          </reference>
          <reference field="2" count="1" selected="0">
            <x v="8"/>
          </reference>
          <reference field="3" count="1" selected="0">
            <x v="96"/>
          </reference>
          <reference field="6" count="1" selected="0">
            <x v="1"/>
          </reference>
          <reference field="10" count="1" selected="0">
            <x v="14"/>
          </reference>
        </references>
      </pivotArea>
    </format>
    <format dxfId="634">
      <pivotArea dataOnly="0" labelOnly="1" outline="0" fieldPosition="0">
        <references count="5">
          <reference field="0" count="2">
            <x v="23"/>
            <x v="167"/>
          </reference>
          <reference field="2" count="1" selected="0">
            <x v="8"/>
          </reference>
          <reference field="3" count="1" selected="0">
            <x v="91"/>
          </reference>
          <reference field="6" count="1" selected="0">
            <x v="1"/>
          </reference>
          <reference field="10" count="1" selected="0">
            <x v="15"/>
          </reference>
        </references>
      </pivotArea>
    </format>
    <format dxfId="633">
      <pivotArea dataOnly="0" labelOnly="1" outline="0" fieldPosition="0">
        <references count="5">
          <reference field="0" count="1">
            <x v="81"/>
          </reference>
          <reference field="2" count="1" selected="0">
            <x v="8"/>
          </reference>
          <reference field="3" count="1" selected="0">
            <x v="62"/>
          </reference>
          <reference field="6" count="1" selected="0">
            <x v="1"/>
          </reference>
          <reference field="10" count="1" selected="0">
            <x v="17"/>
          </reference>
        </references>
      </pivotArea>
    </format>
    <format dxfId="632">
      <pivotArea dataOnly="0" labelOnly="1" outline="0" fieldPosition="0">
        <references count="5">
          <reference field="0" count="3">
            <x v="80"/>
            <x v="88"/>
            <x v="170"/>
          </reference>
          <reference field="2" count="1" selected="0">
            <x v="8"/>
          </reference>
          <reference field="3" count="1" selected="0">
            <x v="68"/>
          </reference>
          <reference field="6" count="1" selected="0">
            <x v="1"/>
          </reference>
          <reference field="10" count="1" selected="0">
            <x v="17"/>
          </reference>
        </references>
      </pivotArea>
    </format>
    <format dxfId="631">
      <pivotArea dataOnly="0" labelOnly="1" outline="0" fieldPosition="0">
        <references count="5">
          <reference field="0" count="1">
            <x v="170"/>
          </reference>
          <reference field="2" count="1" selected="0">
            <x v="8"/>
          </reference>
          <reference field="3" count="1" selected="0">
            <x v="87"/>
          </reference>
          <reference field="6" count="1" selected="0">
            <x v="1"/>
          </reference>
          <reference field="10" count="1" selected="0">
            <x v="17"/>
          </reference>
        </references>
      </pivotArea>
    </format>
    <format dxfId="630">
      <pivotArea dataOnly="0" labelOnly="1" outline="0" fieldPosition="0">
        <references count="5">
          <reference field="0" count="3">
            <x v="25"/>
            <x v="75"/>
            <x v="141"/>
          </reference>
          <reference field="2" count="1" selected="0">
            <x v="8"/>
          </reference>
          <reference field="3" count="1" selected="0">
            <x v="91"/>
          </reference>
          <reference field="6" count="1" selected="0">
            <x v="1"/>
          </reference>
          <reference field="10" count="1" selected="0">
            <x v="17"/>
          </reference>
        </references>
      </pivotArea>
    </format>
    <format dxfId="629">
      <pivotArea dataOnly="0" labelOnly="1" outline="0" fieldPosition="0">
        <references count="5">
          <reference field="0" count="1">
            <x v="22"/>
          </reference>
          <reference field="2" count="1" selected="0">
            <x v="8"/>
          </reference>
          <reference field="3" count="1" selected="0">
            <x v="61"/>
          </reference>
          <reference field="6" count="1" selected="0">
            <x v="1"/>
          </reference>
          <reference field="10" count="1" selected="0">
            <x v="18"/>
          </reference>
        </references>
      </pivotArea>
    </format>
    <format dxfId="628">
      <pivotArea dataOnly="0" labelOnly="1" outline="0" fieldPosition="0">
        <references count="5">
          <reference field="0" count="1">
            <x v="11"/>
          </reference>
          <reference field="2" count="1" selected="0">
            <x v="8"/>
          </reference>
          <reference field="3" count="1" selected="0">
            <x v="83"/>
          </reference>
          <reference field="6" count="1" selected="0">
            <x v="1"/>
          </reference>
          <reference field="10" count="1" selected="0">
            <x v="18"/>
          </reference>
        </references>
      </pivotArea>
    </format>
    <format dxfId="627">
      <pivotArea dataOnly="0" labelOnly="1" outline="0" fieldPosition="0">
        <references count="5">
          <reference field="0" count="4">
            <x v="11"/>
            <x v="23"/>
            <x v="167"/>
            <x v="188"/>
          </reference>
          <reference field="2" count="1" selected="0">
            <x v="8"/>
          </reference>
          <reference field="3" count="1" selected="0">
            <x v="91"/>
          </reference>
          <reference field="6" count="1" selected="0">
            <x v="1"/>
          </reference>
          <reference field="10" count="1" selected="0">
            <x v="18"/>
          </reference>
        </references>
      </pivotArea>
    </format>
    <format dxfId="626">
      <pivotArea dataOnly="0" labelOnly="1" outline="0" fieldPosition="0">
        <references count="5">
          <reference field="0" count="1">
            <x v="188"/>
          </reference>
          <reference field="2" count="1" selected="0">
            <x v="8"/>
          </reference>
          <reference field="3" count="1" selected="0">
            <x v="96"/>
          </reference>
          <reference field="6" count="1" selected="0">
            <x v="1"/>
          </reference>
          <reference field="10" count="1" selected="0">
            <x v="18"/>
          </reference>
        </references>
      </pivotArea>
    </format>
    <format dxfId="625">
      <pivotArea dataOnly="0" labelOnly="1" outline="0" fieldPosition="0">
        <references count="5">
          <reference field="0" count="1">
            <x v="22"/>
          </reference>
          <reference field="2" count="1" selected="0">
            <x v="8"/>
          </reference>
          <reference field="3" count="1" selected="0">
            <x v="101"/>
          </reference>
          <reference field="6" count="1" selected="0">
            <x v="1"/>
          </reference>
          <reference field="10" count="1" selected="0">
            <x v="18"/>
          </reference>
        </references>
      </pivotArea>
    </format>
    <format dxfId="624">
      <pivotArea dataOnly="0" labelOnly="1" outline="0" fieldPosition="0">
        <references count="5">
          <reference field="0" count="1">
            <x v="78"/>
          </reference>
          <reference field="2" count="1" selected="0">
            <x v="8"/>
          </reference>
          <reference field="3" count="1" selected="0">
            <x v="62"/>
          </reference>
          <reference field="6" count="1" selected="0">
            <x v="1"/>
          </reference>
          <reference field="10" count="1" selected="0">
            <x v="19"/>
          </reference>
        </references>
      </pivotArea>
    </format>
    <format dxfId="623">
      <pivotArea dataOnly="0" labelOnly="1" outline="0" fieldPosition="0">
        <references count="5">
          <reference field="0" count="1">
            <x v="21"/>
          </reference>
          <reference field="2" count="1" selected="0">
            <x v="8"/>
          </reference>
          <reference field="3" count="1" selected="0">
            <x v="63"/>
          </reference>
          <reference field="6" count="1" selected="0">
            <x v="1"/>
          </reference>
          <reference field="10" count="1" selected="0">
            <x v="19"/>
          </reference>
        </references>
      </pivotArea>
    </format>
    <format dxfId="622">
      <pivotArea dataOnly="0" labelOnly="1" outline="0" fieldPosition="0">
        <references count="5">
          <reference field="0" count="1">
            <x v="21"/>
          </reference>
          <reference field="2" count="1" selected="0">
            <x v="8"/>
          </reference>
          <reference field="3" count="1" selected="0">
            <x v="79"/>
          </reference>
          <reference field="6" count="1" selected="0">
            <x v="1"/>
          </reference>
          <reference field="10" count="1" selected="0">
            <x v="19"/>
          </reference>
        </references>
      </pivotArea>
    </format>
    <format dxfId="621">
      <pivotArea dataOnly="0" labelOnly="1" outline="0" fieldPosition="0">
        <references count="5">
          <reference field="0" count="1">
            <x v="19"/>
          </reference>
          <reference field="2" count="1" selected="0">
            <x v="8"/>
          </reference>
          <reference field="3" count="1" selected="0">
            <x v="82"/>
          </reference>
          <reference field="6" count="1" selected="0">
            <x v="1"/>
          </reference>
          <reference field="10" count="1" selected="0">
            <x v="19"/>
          </reference>
        </references>
      </pivotArea>
    </format>
    <format dxfId="620">
      <pivotArea dataOnly="0" labelOnly="1" outline="0" fieldPosition="0">
        <references count="5">
          <reference field="0" count="2">
            <x v="21"/>
            <x v="92"/>
          </reference>
          <reference field="2" count="1" selected="0">
            <x v="8"/>
          </reference>
          <reference field="3" count="1" selected="0">
            <x v="84"/>
          </reference>
          <reference field="6" count="1" selected="0">
            <x v="1"/>
          </reference>
          <reference field="10" count="1" selected="0">
            <x v="19"/>
          </reference>
        </references>
      </pivotArea>
    </format>
    <format dxfId="619">
      <pivotArea dataOnly="0" labelOnly="1" outline="0" fieldPosition="0">
        <references count="5">
          <reference field="0" count="1">
            <x v="21"/>
          </reference>
          <reference field="2" count="1" selected="0">
            <x v="8"/>
          </reference>
          <reference field="3" count="1" selected="0">
            <x v="86"/>
          </reference>
          <reference field="6" count="1" selected="0">
            <x v="1"/>
          </reference>
          <reference field="10" count="1" selected="0">
            <x v="19"/>
          </reference>
        </references>
      </pivotArea>
    </format>
    <format dxfId="618">
      <pivotArea dataOnly="0" labelOnly="1" outline="0" fieldPosition="0">
        <references count="5">
          <reference field="0" count="1">
            <x v="20"/>
          </reference>
          <reference field="2" count="1" selected="0">
            <x v="8"/>
          </reference>
          <reference field="3" count="1" selected="0">
            <x v="88"/>
          </reference>
          <reference field="6" count="1" selected="0">
            <x v="1"/>
          </reference>
          <reference field="10" count="1" selected="0">
            <x v="19"/>
          </reference>
        </references>
      </pivotArea>
    </format>
    <format dxfId="617">
      <pivotArea dataOnly="0" labelOnly="1" outline="0" fieldPosition="0">
        <references count="5">
          <reference field="0" count="2">
            <x v="25"/>
            <x v="167"/>
          </reference>
          <reference field="2" count="1" selected="0">
            <x v="8"/>
          </reference>
          <reference field="3" count="1" selected="0">
            <x v="91"/>
          </reference>
          <reference field="6" count="1" selected="0">
            <x v="1"/>
          </reference>
          <reference field="10" count="1" selected="0">
            <x v="19"/>
          </reference>
        </references>
      </pivotArea>
    </format>
    <format dxfId="616">
      <pivotArea dataOnly="0" labelOnly="1" outline="0" fieldPosition="0">
        <references count="5">
          <reference field="0" count="1">
            <x v="52"/>
          </reference>
          <reference field="2" count="1" selected="0">
            <x v="8"/>
          </reference>
          <reference field="3" count="1" selected="0">
            <x v="96"/>
          </reference>
          <reference field="6" count="1" selected="0">
            <x v="1"/>
          </reference>
          <reference field="10" count="1" selected="0">
            <x v="19"/>
          </reference>
        </references>
      </pivotArea>
    </format>
    <format dxfId="615">
      <pivotArea dataOnly="0" labelOnly="1" outline="0" fieldPosition="0">
        <references count="5">
          <reference field="0" count="2">
            <x v="74"/>
            <x v="149"/>
          </reference>
          <reference field="2" count="1" selected="0">
            <x v="8"/>
          </reference>
          <reference field="3" count="1" selected="0">
            <x v="75"/>
          </reference>
          <reference field="6" count="1" selected="0">
            <x v="1"/>
          </reference>
          <reference field="10" count="1" selected="0">
            <x v="20"/>
          </reference>
        </references>
      </pivotArea>
    </format>
    <format dxfId="614">
      <pivotArea dataOnly="0" labelOnly="1" outline="0" fieldPosition="0">
        <references count="5">
          <reference field="0" count="1">
            <x v="102"/>
          </reference>
          <reference field="2" count="1" selected="0">
            <x v="8"/>
          </reference>
          <reference field="3" count="1" selected="0">
            <x v="84"/>
          </reference>
          <reference field="6" count="1" selected="0">
            <x v="1"/>
          </reference>
          <reference field="10" count="1" selected="0">
            <x v="20"/>
          </reference>
        </references>
      </pivotArea>
    </format>
    <format dxfId="613">
      <pivotArea dataOnly="0" labelOnly="1" outline="0" fieldPosition="0">
        <references count="5">
          <reference field="0" count="1">
            <x v="139"/>
          </reference>
          <reference field="2" count="1" selected="0">
            <x v="8"/>
          </reference>
          <reference field="3" count="1" selected="0">
            <x v="89"/>
          </reference>
          <reference field="6" count="1" selected="0">
            <x v="1"/>
          </reference>
          <reference field="10" count="1" selected="0">
            <x v="21"/>
          </reference>
        </references>
      </pivotArea>
    </format>
    <format dxfId="612">
      <pivotArea dataOnly="0" labelOnly="1" outline="0" fieldPosition="0">
        <references count="5">
          <reference field="0" count="3">
            <x v="63"/>
            <x v="174"/>
            <x v="208"/>
          </reference>
          <reference field="2" count="1" selected="0">
            <x v="8"/>
          </reference>
          <reference field="3" count="1" selected="0">
            <x v="96"/>
          </reference>
          <reference field="6" count="1" selected="0">
            <x v="1"/>
          </reference>
          <reference field="10" count="1" selected="0">
            <x v="21"/>
          </reference>
        </references>
      </pivotArea>
    </format>
    <format dxfId="611">
      <pivotArea dataOnly="0" labelOnly="1" outline="0" fieldPosition="0">
        <references count="5">
          <reference field="0" count="1">
            <x v="116"/>
          </reference>
          <reference field="2" count="1" selected="0">
            <x v="8"/>
          </reference>
          <reference field="3" count="1" selected="0">
            <x v="91"/>
          </reference>
          <reference field="6" count="1" selected="0">
            <x v="1"/>
          </reference>
          <reference field="10" count="1" selected="0">
            <x v="23"/>
          </reference>
        </references>
      </pivotArea>
    </format>
    <format dxfId="610">
      <pivotArea dataOnly="0" labelOnly="1" outline="0" fieldPosition="0">
        <references count="5">
          <reference field="0" count="1">
            <x v="71"/>
          </reference>
          <reference field="2" count="1" selected="0">
            <x v="8"/>
          </reference>
          <reference field="3" count="1" selected="0">
            <x v="96"/>
          </reference>
          <reference field="6" count="1" selected="0">
            <x v="1"/>
          </reference>
          <reference field="10" count="1" selected="0">
            <x v="23"/>
          </reference>
        </references>
      </pivotArea>
    </format>
    <format dxfId="609">
      <pivotArea dataOnly="0" labelOnly="1" outline="0" fieldPosition="0">
        <references count="5">
          <reference field="0" count="1">
            <x v="58"/>
          </reference>
          <reference field="2" count="1" selected="0">
            <x v="8"/>
          </reference>
          <reference field="3" count="1" selected="0">
            <x v="67"/>
          </reference>
          <reference field="6" count="1" selected="0">
            <x v="1"/>
          </reference>
          <reference field="10" count="1" selected="0">
            <x v="24"/>
          </reference>
        </references>
      </pivotArea>
    </format>
    <format dxfId="608">
      <pivotArea dataOnly="0" labelOnly="1" outline="0" fieldPosition="0">
        <references count="5">
          <reference field="0" count="1">
            <x v="186"/>
          </reference>
          <reference field="2" count="1" selected="0">
            <x v="8"/>
          </reference>
          <reference field="3" count="1" selected="0">
            <x v="85"/>
          </reference>
          <reference field="6" count="1" selected="0">
            <x v="1"/>
          </reference>
          <reference field="10" count="1" selected="0">
            <x v="24"/>
          </reference>
        </references>
      </pivotArea>
    </format>
    <format dxfId="607">
      <pivotArea dataOnly="0" labelOnly="1" outline="0" fieldPosition="0">
        <references count="5">
          <reference field="0" count="2">
            <x v="178"/>
            <x v="179"/>
          </reference>
          <reference field="2" count="1" selected="0">
            <x v="8"/>
          </reference>
          <reference field="3" count="1" selected="0">
            <x v="96"/>
          </reference>
          <reference field="6" count="1" selected="0">
            <x v="1"/>
          </reference>
          <reference field="10" count="1" selected="0">
            <x v="24"/>
          </reference>
        </references>
      </pivotArea>
    </format>
    <format dxfId="606">
      <pivotArea dataOnly="0" labelOnly="1" outline="0" fieldPosition="0">
        <references count="5">
          <reference field="0" count="1">
            <x v="104"/>
          </reference>
          <reference field="2" count="1" selected="0">
            <x v="8"/>
          </reference>
          <reference field="3" count="1" selected="0">
            <x v="92"/>
          </reference>
          <reference field="6" count="1" selected="0">
            <x v="1"/>
          </reference>
          <reference field="10" count="1" selected="0">
            <x v="25"/>
          </reference>
        </references>
      </pivotArea>
    </format>
    <format dxfId="605">
      <pivotArea dataOnly="0" labelOnly="1" outline="0" fieldPosition="0">
        <references count="5">
          <reference field="0" count="2">
            <x v="72"/>
            <x v="115"/>
          </reference>
          <reference field="2" count="1" selected="0">
            <x v="8"/>
          </reference>
          <reference field="3" count="1" selected="0">
            <x v="70"/>
          </reference>
          <reference field="6" count="1" selected="0">
            <x v="1"/>
          </reference>
          <reference field="10" count="1" selected="0">
            <x v="26"/>
          </reference>
        </references>
      </pivotArea>
    </format>
    <format dxfId="604">
      <pivotArea dataOnly="0" labelOnly="1" outline="0" fieldPosition="0">
        <references count="5">
          <reference field="0" count="1">
            <x v="59"/>
          </reference>
          <reference field="2" count="1" selected="0">
            <x v="8"/>
          </reference>
          <reference field="3" count="1" selected="0">
            <x v="96"/>
          </reference>
          <reference field="6" count="1" selected="0">
            <x v="1"/>
          </reference>
          <reference field="10" count="1" selected="0">
            <x v="26"/>
          </reference>
        </references>
      </pivotArea>
    </format>
    <format dxfId="603">
      <pivotArea dataOnly="0" labelOnly="1" outline="0" fieldPosition="0">
        <references count="5">
          <reference field="0" count="3">
            <x v="1"/>
            <x v="3"/>
            <x v="114"/>
          </reference>
          <reference field="2" count="1" selected="0">
            <x v="9"/>
          </reference>
          <reference field="3" count="1" selected="0">
            <x v="102"/>
          </reference>
          <reference field="6" count="1" selected="0">
            <x v="1"/>
          </reference>
          <reference field="10" count="1" selected="0">
            <x v="22"/>
          </reference>
        </references>
      </pivotArea>
    </format>
    <format dxfId="602">
      <pivotArea dataOnly="0" labelOnly="1" outline="0" fieldPosition="0">
        <references count="5">
          <reference field="0" count="2">
            <x v="193"/>
            <x v="194"/>
          </reference>
          <reference field="2" count="1" selected="0">
            <x v="3"/>
          </reference>
          <reference field="3" count="1" selected="0">
            <x v="21"/>
          </reference>
          <reference field="6" count="1" selected="0">
            <x v="2"/>
          </reference>
          <reference field="10" count="1" selected="0">
            <x v="0"/>
          </reference>
        </references>
      </pivotArea>
    </format>
    <format dxfId="601">
      <pivotArea dataOnly="0" labelOnly="1" outline="0" fieldPosition="0">
        <references count="5">
          <reference field="0" count="1">
            <x v="191"/>
          </reference>
          <reference field="2" count="1" selected="0">
            <x v="3"/>
          </reference>
          <reference field="3" count="1" selected="0">
            <x v="21"/>
          </reference>
          <reference field="6" count="1" selected="0">
            <x v="2"/>
          </reference>
          <reference field="10" count="1" selected="0">
            <x v="2"/>
          </reference>
        </references>
      </pivotArea>
    </format>
    <format dxfId="600">
      <pivotArea dataOnly="0" labelOnly="1" outline="0" fieldPosition="0">
        <references count="5">
          <reference field="0" count="1">
            <x v="192"/>
          </reference>
          <reference field="2" count="1" selected="0">
            <x v="3"/>
          </reference>
          <reference field="3" count="1" selected="0">
            <x v="22"/>
          </reference>
          <reference field="6" count="1" selected="0">
            <x v="2"/>
          </reference>
          <reference field="10" count="1" selected="0">
            <x v="2"/>
          </reference>
        </references>
      </pivotArea>
    </format>
    <format dxfId="599">
      <pivotArea dataOnly="0" labelOnly="1" outline="0" fieldPosition="0">
        <references count="5">
          <reference field="0" count="1">
            <x v="192"/>
          </reference>
          <reference field="2" count="1" selected="0">
            <x v="3"/>
          </reference>
          <reference field="3" count="1" selected="0">
            <x v="23"/>
          </reference>
          <reference field="6" count="1" selected="0">
            <x v="2"/>
          </reference>
          <reference field="10" count="1" selected="0">
            <x v="2"/>
          </reference>
        </references>
      </pivotArea>
    </format>
    <format dxfId="598">
      <pivotArea dataOnly="0" labelOnly="1" outline="0" fieldPosition="0">
        <references count="5">
          <reference field="0" count="2">
            <x v="53"/>
            <x v="117"/>
          </reference>
          <reference field="2" count="1" selected="0">
            <x v="3"/>
          </reference>
          <reference field="3" count="1" selected="0">
            <x v="21"/>
          </reference>
          <reference field="6" count="1" selected="0">
            <x v="2"/>
          </reference>
          <reference field="10" count="1" selected="0">
            <x v="11"/>
          </reference>
        </references>
      </pivotArea>
    </format>
    <format dxfId="597">
      <pivotArea dataOnly="0" labelOnly="1" outline="0" fieldPosition="0">
        <references count="5">
          <reference field="0" count="1">
            <x v="66"/>
          </reference>
          <reference field="2" count="1" selected="0">
            <x v="3"/>
          </reference>
          <reference field="3" count="1" selected="0">
            <x v="21"/>
          </reference>
          <reference field="6" count="1" selected="0">
            <x v="2"/>
          </reference>
          <reference field="10" count="1" selected="0">
            <x v="26"/>
          </reference>
        </references>
      </pivotArea>
    </format>
    <format dxfId="596">
      <pivotArea dataOnly="0" labelOnly="1" outline="0" fieldPosition="0">
        <references count="5">
          <reference field="0" count="1">
            <x v="157"/>
          </reference>
          <reference field="2" count="1" selected="0">
            <x v="4"/>
          </reference>
          <reference field="3" count="1" selected="0">
            <x v="26"/>
          </reference>
          <reference field="6" count="1" selected="0">
            <x v="2"/>
          </reference>
          <reference field="10" count="1" selected="0">
            <x v="0"/>
          </reference>
        </references>
      </pivotArea>
    </format>
    <format dxfId="595">
      <pivotArea dataOnly="0" labelOnly="1" outline="0" fieldPosition="0">
        <references count="5">
          <reference field="0" count="1">
            <x v="158"/>
          </reference>
          <reference field="2" count="1" selected="0">
            <x v="4"/>
          </reference>
          <reference field="3" count="1" selected="0">
            <x v="27"/>
          </reference>
          <reference field="6" count="1" selected="0">
            <x v="2"/>
          </reference>
          <reference field="10" count="1" selected="0">
            <x v="0"/>
          </reference>
        </references>
      </pivotArea>
    </format>
    <format dxfId="594">
      <pivotArea dataOnly="0" labelOnly="1" outline="0" fieldPosition="0">
        <references count="5">
          <reference field="0" count="1">
            <x v="118"/>
          </reference>
          <reference field="2" count="1" selected="0">
            <x v="4"/>
          </reference>
          <reference field="3" count="1" selected="0">
            <x v="28"/>
          </reference>
          <reference field="6" count="1" selected="0">
            <x v="2"/>
          </reference>
          <reference field="10" count="1" selected="0">
            <x v="20"/>
          </reference>
        </references>
      </pivotArea>
    </format>
    <format dxfId="593">
      <pivotArea dataOnly="0" labelOnly="1" outline="0" fieldPosition="0">
        <references count="5">
          <reference field="0" count="1">
            <x v="44"/>
          </reference>
          <reference field="2" count="1" selected="0">
            <x v="10"/>
          </reference>
          <reference field="3" count="1" selected="0">
            <x v="104"/>
          </reference>
          <reference field="6" count="1" selected="0">
            <x v="2"/>
          </reference>
          <reference field="10" count="1" selected="0">
            <x v="5"/>
          </reference>
        </references>
      </pivotArea>
    </format>
    <format dxfId="592">
      <pivotArea dataOnly="0" labelOnly="1" outline="0" fieldPosition="0">
        <references count="5">
          <reference field="0" count="1">
            <x v="207"/>
          </reference>
          <reference field="2" count="1" selected="0">
            <x v="0"/>
          </reference>
          <reference field="3" count="1" selected="0">
            <x v="0"/>
          </reference>
          <reference field="6" count="1" selected="0">
            <x v="3"/>
          </reference>
          <reference field="10" count="1" selected="0">
            <x v="0"/>
          </reference>
        </references>
      </pivotArea>
    </format>
    <format dxfId="591">
      <pivotArea dataOnly="0" labelOnly="1" outline="0" fieldPosition="0">
        <references count="5">
          <reference field="0" count="8">
            <x v="41"/>
            <x v="45"/>
            <x v="49"/>
            <x v="112"/>
            <x v="193"/>
            <x v="205"/>
            <x v="206"/>
            <x v="207"/>
          </reference>
          <reference field="2" count="1" selected="0">
            <x v="0"/>
          </reference>
          <reference field="3" count="1" selected="0">
            <x v="1"/>
          </reference>
          <reference field="6" count="1" selected="0">
            <x v="3"/>
          </reference>
          <reference field="10" count="1" selected="0">
            <x v="0"/>
          </reference>
        </references>
      </pivotArea>
    </format>
    <format dxfId="590">
      <pivotArea dataOnly="0" labelOnly="1" outline="0" fieldPosition="0">
        <references count="5">
          <reference field="0" count="3">
            <x v="53"/>
            <x v="117"/>
            <x v="212"/>
          </reference>
          <reference field="2" count="1" selected="0">
            <x v="0"/>
          </reference>
          <reference field="3" count="1" selected="0">
            <x v="1"/>
          </reference>
          <reference field="6" count="1" selected="0">
            <x v="3"/>
          </reference>
          <reference field="10" count="1" selected="0">
            <x v="11"/>
          </reference>
        </references>
      </pivotArea>
    </format>
    <format dxfId="589">
      <pivotArea dataOnly="0" labelOnly="1" outline="0" fieldPosition="0">
        <references count="5">
          <reference field="0" count="2">
            <x v="199"/>
            <x v="200"/>
          </reference>
          <reference field="2" count="1" selected="0">
            <x v="0"/>
          </reference>
          <reference field="3" count="1" selected="0">
            <x v="1"/>
          </reference>
          <reference field="6" count="1" selected="0">
            <x v="3"/>
          </reference>
          <reference field="10" count="1" selected="0">
            <x v="13"/>
          </reference>
        </references>
      </pivotArea>
    </format>
    <format dxfId="588">
      <pivotArea dataOnly="0" labelOnly="1" outline="0" fieldPosition="0">
        <references count="5">
          <reference field="0" count="2">
            <x v="101"/>
            <x v="102"/>
          </reference>
          <reference field="2" count="1" selected="0">
            <x v="0"/>
          </reference>
          <reference field="3" count="1" selected="0">
            <x v="2"/>
          </reference>
          <reference field="6" count="1" selected="0">
            <x v="3"/>
          </reference>
          <reference field="10" count="1" selected="0">
            <x v="20"/>
          </reference>
        </references>
      </pivotArea>
    </format>
    <format dxfId="587">
      <pivotArea dataOnly="0" labelOnly="1" outline="0" fieldPosition="0">
        <references count="5">
          <reference field="0" count="1">
            <x v="66"/>
          </reference>
          <reference field="2" count="1" selected="0">
            <x v="0"/>
          </reference>
          <reference field="3" count="1" selected="0">
            <x v="1"/>
          </reference>
          <reference field="6" count="1" selected="0">
            <x v="3"/>
          </reference>
          <reference field="10" count="1" selected="0">
            <x v="26"/>
          </reference>
        </references>
      </pivotArea>
    </format>
    <format dxfId="586">
      <pivotArea dataOnly="0" labelOnly="1" outline="0" fieldPosition="0">
        <references count="5">
          <reference field="0" count="1">
            <x v="48"/>
          </reference>
          <reference field="2" count="1" selected="0">
            <x v="6"/>
          </reference>
          <reference field="3" count="1" selected="0">
            <x v="39"/>
          </reference>
          <reference field="6" count="1" selected="0">
            <x v="3"/>
          </reference>
          <reference field="10" count="1" selected="0">
            <x v="0"/>
          </reference>
        </references>
      </pivotArea>
    </format>
    <format dxfId="585">
      <pivotArea dataOnly="0" labelOnly="1" outline="0" fieldPosition="0">
        <references count="5">
          <reference field="0" count="1">
            <x v="43"/>
          </reference>
          <reference field="2" count="1" selected="0">
            <x v="10"/>
          </reference>
          <reference field="3" count="1" selected="0">
            <x v="103"/>
          </reference>
          <reference field="6" count="1" selected="0">
            <x v="3"/>
          </reference>
          <reference field="10" count="1" selected="0">
            <x v="5"/>
          </reference>
        </references>
      </pivotArea>
    </format>
    <format dxfId="584">
      <pivotArea dataOnly="0" labelOnly="1" outline="0" fieldPosition="0">
        <references count="1">
          <reference field="16" count="0"/>
        </references>
      </pivotArea>
    </format>
    <format dxfId="583">
      <pivotArea dataOnly="0" labelOnly="1" grandCol="1" outline="0" fieldPosition="0"/>
    </format>
    <format dxfId="582">
      <pivotArea dataOnly="0" labelOnly="1" outline="0" fieldPosition="0">
        <references count="1">
          <reference field="16" count="0"/>
        </references>
      </pivotArea>
    </format>
    <format dxfId="581">
      <pivotArea dataOnly="0" labelOnly="1" grandCol="1" outline="0" fieldPosition="0"/>
    </format>
    <format dxfId="580">
      <pivotArea dataOnly="0" labelOnly="1" grandCol="1" outline="0" fieldPosition="0"/>
    </format>
    <format dxfId="579">
      <pivotArea dataOnly="0" labelOnly="1" outline="0" fieldPosition="0">
        <references count="1">
          <reference field="6" count="1" defaultSubtotal="1">
            <x v="0"/>
          </reference>
        </references>
      </pivotArea>
    </format>
    <format dxfId="578">
      <pivotArea dataOnly="0" labelOnly="1" outline="0" fieldPosition="0">
        <references count="1">
          <reference field="6" count="1" defaultSubtotal="1">
            <x v="1"/>
          </reference>
        </references>
      </pivotArea>
    </format>
    <format dxfId="577">
      <pivotArea dataOnly="0" labelOnly="1" outline="0" fieldPosition="0">
        <references count="1">
          <reference field="6" count="1" defaultSubtotal="1">
            <x v="2"/>
          </reference>
        </references>
      </pivotArea>
    </format>
    <format dxfId="576">
      <pivotArea dataOnly="0" labelOnly="1" outline="0" fieldPosition="0">
        <references count="1">
          <reference field="6" count="1" defaultSubtotal="1">
            <x v="3"/>
          </reference>
        </references>
      </pivotArea>
    </format>
    <format dxfId="575">
      <pivotArea dataOnly="0" labelOnly="1" grandRow="1" outline="0" fieldPosition="0"/>
    </format>
    <format dxfId="574">
      <pivotArea dataOnly="0" labelOnly="1" outline="0" fieldPosition="0">
        <references count="2">
          <reference field="2" count="1" defaultSubtotal="1">
            <x v="12"/>
          </reference>
          <reference field="6" count="1" selected="0">
            <x v="0"/>
          </reference>
        </references>
      </pivotArea>
    </format>
    <format dxfId="573">
      <pivotArea dataOnly="0" labelOnly="1" outline="0" fieldPosition="0">
        <references count="2">
          <reference field="2" count="1" defaultSubtotal="1">
            <x v="14"/>
          </reference>
          <reference field="6" count="1" selected="0">
            <x v="0"/>
          </reference>
        </references>
      </pivotArea>
    </format>
    <format dxfId="572">
      <pivotArea dataOnly="0" labelOnly="1" outline="0" fieldPosition="0">
        <references count="2">
          <reference field="2" count="1" defaultSubtotal="1">
            <x v="17"/>
          </reference>
          <reference field="6" count="1" selected="0">
            <x v="0"/>
          </reference>
        </references>
      </pivotArea>
    </format>
    <format dxfId="571">
      <pivotArea dataOnly="0" labelOnly="1" outline="0" fieldPosition="0">
        <references count="2">
          <reference field="2" count="1" defaultSubtotal="1">
            <x v="20"/>
          </reference>
          <reference field="6" count="1" selected="0">
            <x v="0"/>
          </reference>
        </references>
      </pivotArea>
    </format>
    <format dxfId="570">
      <pivotArea dataOnly="0" labelOnly="1" outline="0" fieldPosition="0">
        <references count="2">
          <reference field="2" count="1" defaultSubtotal="1">
            <x v="13"/>
          </reference>
          <reference field="6" count="1" selected="0">
            <x v="1"/>
          </reference>
        </references>
      </pivotArea>
    </format>
    <format dxfId="569">
      <pivotArea dataOnly="0" labelOnly="1" outline="0" fieldPosition="0">
        <references count="2">
          <reference field="2" count="1" defaultSubtotal="1">
            <x v="15"/>
          </reference>
          <reference field="6" count="1" selected="0">
            <x v="1"/>
          </reference>
        </references>
      </pivotArea>
    </format>
    <format dxfId="568">
      <pivotArea dataOnly="0" labelOnly="1" outline="0" fieldPosition="0">
        <references count="2">
          <reference field="2" count="1" defaultSubtotal="1">
            <x v="16"/>
          </reference>
          <reference field="6" count="1" selected="0">
            <x v="1"/>
          </reference>
        </references>
      </pivotArea>
    </format>
    <format dxfId="567">
      <pivotArea dataOnly="0" labelOnly="1" outline="0" fieldPosition="0">
        <references count="2">
          <reference field="2" count="1" defaultSubtotal="1">
            <x v="18"/>
          </reference>
          <reference field="6" count="1" selected="0">
            <x v="1"/>
          </reference>
        </references>
      </pivotArea>
    </format>
    <format dxfId="566">
      <pivotArea dataOnly="0" labelOnly="1" outline="0" fieldPosition="0">
        <references count="2">
          <reference field="2" count="1" defaultSubtotal="1">
            <x v="21"/>
          </reference>
          <reference field="6" count="1" selected="0">
            <x v="1"/>
          </reference>
        </references>
      </pivotArea>
    </format>
    <format dxfId="565">
      <pivotArea dataOnly="0" labelOnly="1" outline="0" fieldPosition="0">
        <references count="2">
          <reference field="2" count="1" defaultSubtotal="1">
            <x v="17"/>
          </reference>
          <reference field="6" count="1" selected="0">
            <x v="2"/>
          </reference>
        </references>
      </pivotArea>
    </format>
    <format dxfId="564">
      <pivotArea dataOnly="0" labelOnly="1" outline="0" fieldPosition="0">
        <references count="2">
          <reference field="2" count="1" defaultSubtotal="1">
            <x v="19"/>
          </reference>
          <reference field="6" count="1" selected="0">
            <x v="2"/>
          </reference>
        </references>
      </pivotArea>
    </format>
    <format dxfId="563">
      <pivotArea dataOnly="0" labelOnly="1" outline="0" fieldPosition="0">
        <references count="2">
          <reference field="2" count="1" defaultSubtotal="1">
            <x v="20"/>
          </reference>
          <reference field="6" count="1" selected="0">
            <x v="2"/>
          </reference>
        </references>
      </pivotArea>
    </format>
    <format dxfId="562">
      <pivotArea dataOnly="0" labelOnly="1" outline="0" fieldPosition="0">
        <references count="2">
          <reference field="2" count="1" defaultSubtotal="1">
            <x v="11"/>
          </reference>
          <reference field="6" count="1" selected="0">
            <x v="3"/>
          </reference>
        </references>
      </pivotArea>
    </format>
    <format dxfId="561">
      <pivotArea dataOnly="0" labelOnly="1" outline="0" fieldPosition="0">
        <references count="2">
          <reference field="2" count="1" defaultSubtotal="1">
            <x v="18"/>
          </reference>
          <reference field="6" count="1" selected="0">
            <x v="3"/>
          </reference>
        </references>
      </pivotArea>
    </format>
    <format dxfId="560">
      <pivotArea dataOnly="0" labelOnly="1" outline="0" fieldPosition="0">
        <references count="2">
          <reference field="2" count="1" defaultSubtotal="1">
            <x v="19"/>
          </reference>
          <reference field="6" count="1" selected="0">
            <x v="3"/>
          </reference>
        </references>
      </pivotArea>
    </format>
    <format dxfId="559">
      <pivotArea dataOnly="0" labelOnly="1" outline="0" fieldPosition="0">
        <references count="5">
          <reference field="0" count="2">
            <x v="137"/>
            <x v="138"/>
          </reference>
          <reference field="2" count="1" selected="0">
            <x v="12"/>
          </reference>
          <reference field="3" count="1" selected="0">
            <x v="4"/>
          </reference>
          <reference field="6" count="1" selected="0">
            <x v="0"/>
          </reference>
          <reference field="10" count="1" selected="0">
            <x v="0"/>
          </reference>
        </references>
      </pivotArea>
    </format>
    <format dxfId="558">
      <pivotArea dataOnly="0" labelOnly="1" outline="0" fieldPosition="0">
        <references count="5">
          <reference field="0" count="1">
            <x v="32"/>
          </reference>
          <reference field="2" count="1" selected="0">
            <x v="12"/>
          </reference>
          <reference field="3" count="1" selected="0">
            <x v="3"/>
          </reference>
          <reference field="6" count="1" selected="0">
            <x v="0"/>
          </reference>
          <reference field="10" count="1" selected="0">
            <x v="5"/>
          </reference>
        </references>
      </pivotArea>
    </format>
    <format dxfId="557">
      <pivotArea dataOnly="0" labelOnly="1" outline="0" fieldPosition="0">
        <references count="5">
          <reference field="0" count="1">
            <x v="121"/>
          </reference>
          <reference field="2" count="1" selected="0">
            <x v="14"/>
          </reference>
          <reference field="3" count="1" selected="0">
            <x v="9"/>
          </reference>
          <reference field="6" count="1" selected="0">
            <x v="0"/>
          </reference>
          <reference field="10" count="1" selected="0">
            <x v="0"/>
          </reference>
        </references>
      </pivotArea>
    </format>
    <format dxfId="556">
      <pivotArea dataOnly="0" labelOnly="1" outline="0" fieldPosition="0">
        <references count="5">
          <reference field="0" count="1">
            <x v="162"/>
          </reference>
          <reference field="2" count="1" selected="0">
            <x v="14"/>
          </reference>
          <reference field="3" count="1" selected="0">
            <x v="10"/>
          </reference>
          <reference field="6" count="1" selected="0">
            <x v="0"/>
          </reference>
          <reference field="10" count="1" selected="0">
            <x v="0"/>
          </reference>
        </references>
      </pivotArea>
    </format>
    <format dxfId="555">
      <pivotArea dataOnly="0" labelOnly="1" outline="0" fieldPosition="0">
        <references count="5">
          <reference field="0" count="1">
            <x v="161"/>
          </reference>
          <reference field="2" count="1" selected="0">
            <x v="14"/>
          </reference>
          <reference field="3" count="1" selected="0">
            <x v="11"/>
          </reference>
          <reference field="6" count="1" selected="0">
            <x v="0"/>
          </reference>
          <reference field="10" count="1" selected="0">
            <x v="0"/>
          </reference>
        </references>
      </pivotArea>
    </format>
    <format dxfId="554">
      <pivotArea dataOnly="0" labelOnly="1" outline="0" fieldPosition="0">
        <references count="5">
          <reference field="0" count="1">
            <x v="163"/>
          </reference>
          <reference field="2" count="1" selected="0">
            <x v="14"/>
          </reference>
          <reference field="3" count="1" selected="0">
            <x v="12"/>
          </reference>
          <reference field="6" count="1" selected="0">
            <x v="0"/>
          </reference>
          <reference field="10" count="1" selected="0">
            <x v="0"/>
          </reference>
        </references>
      </pivotArea>
    </format>
    <format dxfId="553">
      <pivotArea dataOnly="0" labelOnly="1" outline="0" fieldPosition="0">
        <references count="5">
          <reference field="0" count="1">
            <x v="163"/>
          </reference>
          <reference field="2" count="1" selected="0">
            <x v="14"/>
          </reference>
          <reference field="3" count="1" selected="0">
            <x v="13"/>
          </reference>
          <reference field="6" count="1" selected="0">
            <x v="0"/>
          </reference>
          <reference field="10" count="1" selected="0">
            <x v="0"/>
          </reference>
        </references>
      </pivotArea>
    </format>
    <format dxfId="552">
      <pivotArea dataOnly="0" labelOnly="1" outline="0" fieldPosition="0">
        <references count="5">
          <reference field="0" count="2">
            <x v="55"/>
            <x v="156"/>
          </reference>
          <reference field="2" count="1" selected="0">
            <x v="14"/>
          </reference>
          <reference field="3" count="1" selected="0">
            <x v="14"/>
          </reference>
          <reference field="6" count="1" selected="0">
            <x v="0"/>
          </reference>
          <reference field="10" count="1" selected="0">
            <x v="0"/>
          </reference>
        </references>
      </pivotArea>
    </format>
    <format dxfId="551">
      <pivotArea dataOnly="0" labelOnly="1" outline="0" fieldPosition="0">
        <references count="5">
          <reference field="0" count="1">
            <x v="122"/>
          </reference>
          <reference field="2" count="1" selected="0">
            <x v="14"/>
          </reference>
          <reference field="3" count="1" selected="0">
            <x v="10"/>
          </reference>
          <reference field="6" count="1" selected="0">
            <x v="0"/>
          </reference>
          <reference field="10" count="1" selected="0">
            <x v="5"/>
          </reference>
        </references>
      </pivotArea>
    </format>
    <format dxfId="550">
      <pivotArea dataOnly="0" labelOnly="1" outline="0" fieldPosition="0">
        <references count="5">
          <reference field="0" count="2">
            <x v="46"/>
            <x v="113"/>
          </reference>
          <reference field="2" count="1" selected="0">
            <x v="14"/>
          </reference>
          <reference field="3" count="1" selected="0">
            <x v="7"/>
          </reference>
          <reference field="6" count="1" selected="0">
            <x v="0"/>
          </reference>
          <reference field="10" count="1" selected="0">
            <x v="9"/>
          </reference>
        </references>
      </pivotArea>
    </format>
    <format dxfId="549">
      <pivotArea dataOnly="0" labelOnly="1" outline="0" fieldPosition="0">
        <references count="5">
          <reference field="0" count="1">
            <x v="143"/>
          </reference>
          <reference field="2" count="1" selected="0">
            <x v="14"/>
          </reference>
          <reference field="3" count="1" selected="0">
            <x v="8"/>
          </reference>
          <reference field="6" count="1" selected="0">
            <x v="0"/>
          </reference>
          <reference field="10" count="1" selected="0">
            <x v="9"/>
          </reference>
        </references>
      </pivotArea>
    </format>
    <format dxfId="548">
      <pivotArea dataOnly="0" labelOnly="1" outline="0" fieldPosition="0">
        <references count="5">
          <reference field="0" count="1">
            <x v="120"/>
          </reference>
          <reference field="2" count="1" selected="0">
            <x v="14"/>
          </reference>
          <reference field="3" count="1" selected="0">
            <x v="5"/>
          </reference>
          <reference field="6" count="1" selected="0">
            <x v="0"/>
          </reference>
          <reference field="10" count="1" selected="0">
            <x v="16"/>
          </reference>
        </references>
      </pivotArea>
    </format>
    <format dxfId="547">
      <pivotArea dataOnly="0" labelOnly="1" outline="0" fieldPosition="0">
        <references count="5">
          <reference field="0" count="1">
            <x v="12"/>
          </reference>
          <reference field="2" count="1" selected="0">
            <x v="14"/>
          </reference>
          <reference field="3" count="1" selected="0">
            <x v="6"/>
          </reference>
          <reference field="6" count="1" selected="0">
            <x v="0"/>
          </reference>
          <reference field="10" count="1" selected="0">
            <x v="16"/>
          </reference>
        </references>
      </pivotArea>
    </format>
    <format dxfId="546">
      <pivotArea dataOnly="0" labelOnly="1" outline="0" fieldPosition="0">
        <references count="5">
          <reference field="0" count="1">
            <x v="189"/>
          </reference>
          <reference field="2" count="1" selected="0">
            <x v="17"/>
          </reference>
          <reference field="3" count="1" selected="0">
            <x v="29"/>
          </reference>
          <reference field="6" count="1" selected="0">
            <x v="0"/>
          </reference>
          <reference field="10" count="1" selected="0">
            <x v="0"/>
          </reference>
        </references>
      </pivotArea>
    </format>
    <format dxfId="545">
      <pivotArea dataOnly="0" labelOnly="1" outline="0" fieldPosition="0">
        <references count="5">
          <reference field="0" count="1">
            <x v="83"/>
          </reference>
          <reference field="2" count="1" selected="0">
            <x v="17"/>
          </reference>
          <reference field="3" count="1" selected="0">
            <x v="30"/>
          </reference>
          <reference field="6" count="1" selected="0">
            <x v="0"/>
          </reference>
          <reference field="10" count="1" selected="0">
            <x v="0"/>
          </reference>
        </references>
      </pivotArea>
    </format>
    <format dxfId="544">
      <pivotArea dataOnly="0" labelOnly="1" outline="0" fieldPosition="0">
        <references count="5">
          <reference field="0" count="1">
            <x v="82"/>
          </reference>
          <reference field="2" count="1" selected="0">
            <x v="17"/>
          </reference>
          <reference field="3" count="1" selected="0">
            <x v="33"/>
          </reference>
          <reference field="6" count="1" selected="0">
            <x v="0"/>
          </reference>
          <reference field="10" count="1" selected="0">
            <x v="0"/>
          </reference>
        </references>
      </pivotArea>
    </format>
    <format dxfId="543">
      <pivotArea dataOnly="0" labelOnly="1" outline="0" fieldPosition="0">
        <references count="5">
          <reference field="0" count="1">
            <x v="35"/>
          </reference>
          <reference field="2" count="1" selected="0">
            <x v="17"/>
          </reference>
          <reference field="3" count="1" selected="0">
            <x v="31"/>
          </reference>
          <reference field="6" count="1" selected="0">
            <x v="0"/>
          </reference>
          <reference field="10" count="1" selected="0">
            <x v="3"/>
          </reference>
        </references>
      </pivotArea>
    </format>
    <format dxfId="542">
      <pivotArea dataOnly="0" labelOnly="1" outline="0" fieldPosition="0">
        <references count="5">
          <reference field="0" count="1">
            <x v="50"/>
          </reference>
          <reference field="2" count="1" selected="0">
            <x v="17"/>
          </reference>
          <reference field="3" count="1" selected="0">
            <x v="33"/>
          </reference>
          <reference field="6" count="1" selected="0">
            <x v="0"/>
          </reference>
          <reference field="10" count="1" selected="0">
            <x v="5"/>
          </reference>
        </references>
      </pivotArea>
    </format>
    <format dxfId="541">
      <pivotArea dataOnly="0" labelOnly="1" outline="0" fieldPosition="0">
        <references count="5">
          <reference field="0" count="1">
            <x v="22"/>
          </reference>
          <reference field="2" count="1" selected="0">
            <x v="17"/>
          </reference>
          <reference field="3" count="1" selected="0">
            <x v="29"/>
          </reference>
          <reference field="6" count="1" selected="0">
            <x v="0"/>
          </reference>
          <reference field="10" count="1" selected="0">
            <x v="20"/>
          </reference>
        </references>
      </pivotArea>
    </format>
    <format dxfId="540">
      <pivotArea dataOnly="0" labelOnly="1" outline="0" fieldPosition="0">
        <references count="5">
          <reference field="0" count="1">
            <x v="22"/>
          </reference>
          <reference field="2" count="1" selected="0">
            <x v="17"/>
          </reference>
          <reference field="3" count="1" selected="0">
            <x v="32"/>
          </reference>
          <reference field="6" count="1" selected="0">
            <x v="0"/>
          </reference>
          <reference field="10" count="1" selected="0">
            <x v="20"/>
          </reference>
        </references>
      </pivotArea>
    </format>
    <format dxfId="539">
      <pivotArea dataOnly="0" labelOnly="1" outline="0" fieldPosition="0">
        <references count="5">
          <reference field="0" count="2">
            <x v="18"/>
            <x v="107"/>
          </reference>
          <reference field="2" count="1" selected="0">
            <x v="20"/>
          </reference>
          <reference field="3" count="1" selected="0">
            <x v="15"/>
          </reference>
          <reference field="6" count="1" selected="0">
            <x v="0"/>
          </reference>
          <reference field="10" count="1" selected="0">
            <x v="0"/>
          </reference>
        </references>
      </pivotArea>
    </format>
    <format dxfId="538">
      <pivotArea dataOnly="0" labelOnly="1" outline="0" fieldPosition="0">
        <references count="5">
          <reference field="0" count="2">
            <x v="145"/>
            <x v="146"/>
          </reference>
          <reference field="2" count="1" selected="0">
            <x v="20"/>
          </reference>
          <reference field="3" count="1" selected="0">
            <x v="25"/>
          </reference>
          <reference field="6" count="1" selected="0">
            <x v="0"/>
          </reference>
          <reference field="10" count="1" selected="0">
            <x v="0"/>
          </reference>
        </references>
      </pivotArea>
    </format>
    <format dxfId="537">
      <pivotArea dataOnly="0" labelOnly="1" outline="0" fieldPosition="0">
        <references count="5">
          <reference field="0" count="6">
            <x v="6"/>
            <x v="7"/>
            <x v="84"/>
            <x v="160"/>
            <x v="165"/>
            <x v="167"/>
          </reference>
          <reference field="2" count="1" selected="0">
            <x v="20"/>
          </reference>
          <reference field="3" count="1" selected="0">
            <x v="15"/>
          </reference>
          <reference field="6" count="1" selected="0">
            <x v="0"/>
          </reference>
          <reference field="10" count="1" selected="0">
            <x v="1"/>
          </reference>
        </references>
      </pivotArea>
    </format>
    <format dxfId="536">
      <pivotArea dataOnly="0" labelOnly="1" outline="0" fieldPosition="0">
        <references count="5">
          <reference field="0" count="1">
            <x v="149"/>
          </reference>
          <reference field="2" count="1" selected="0">
            <x v="20"/>
          </reference>
          <reference field="3" count="1" selected="0">
            <x v="25"/>
          </reference>
          <reference field="6" count="1" selected="0">
            <x v="0"/>
          </reference>
          <reference field="10" count="1" selected="0">
            <x v="1"/>
          </reference>
        </references>
      </pivotArea>
    </format>
    <format dxfId="535">
      <pivotArea dataOnly="0" labelOnly="1" outline="0" fieldPosition="0">
        <references count="5">
          <reference field="0" count="1">
            <x v="195"/>
          </reference>
          <reference field="2" count="1" selected="0">
            <x v="20"/>
          </reference>
          <reference field="3" count="1" selected="0">
            <x v="15"/>
          </reference>
          <reference field="6" count="1" selected="0">
            <x v="0"/>
          </reference>
          <reference field="10" count="1" selected="0">
            <x v="3"/>
          </reference>
        </references>
      </pivotArea>
    </format>
    <format dxfId="534">
      <pivotArea dataOnly="0" labelOnly="1" outline="0" fieldPosition="0">
        <references count="5">
          <reference field="0" count="1">
            <x v="149"/>
          </reference>
          <reference field="2" count="1" selected="0">
            <x v="20"/>
          </reference>
          <reference field="3" count="1" selected="0">
            <x v="25"/>
          </reference>
          <reference field="6" count="1" selected="0">
            <x v="0"/>
          </reference>
          <reference field="10" count="1" selected="0">
            <x v="3"/>
          </reference>
        </references>
      </pivotArea>
    </format>
    <format dxfId="533">
      <pivotArea dataOnly="0" labelOnly="1" outline="0" fieldPosition="0">
        <references count="5">
          <reference field="0" count="1">
            <x v="159"/>
          </reference>
          <reference field="2" count="1" selected="0">
            <x v="20"/>
          </reference>
          <reference field="3" count="1" selected="0">
            <x v="18"/>
          </reference>
          <reference field="6" count="1" selected="0">
            <x v="0"/>
          </reference>
          <reference field="10" count="1" selected="0">
            <x v="4"/>
          </reference>
        </references>
      </pivotArea>
    </format>
    <format dxfId="532">
      <pivotArea dataOnly="0" labelOnly="1" outline="0" fieldPosition="0">
        <references count="5">
          <reference field="0" count="1">
            <x v="136"/>
          </reference>
          <reference field="2" count="1" selected="0">
            <x v="20"/>
          </reference>
          <reference field="3" count="1" selected="0">
            <x v="24"/>
          </reference>
          <reference field="6" count="1" selected="0">
            <x v="0"/>
          </reference>
          <reference field="10" count="1" selected="0">
            <x v="5"/>
          </reference>
        </references>
      </pivotArea>
    </format>
    <format dxfId="531">
      <pivotArea dataOnly="0" labelOnly="1" outline="0" fieldPosition="0">
        <references count="5">
          <reference field="0" count="1">
            <x v="62"/>
          </reference>
          <reference field="2" count="1" selected="0">
            <x v="20"/>
          </reference>
          <reference field="3" count="1" selected="0">
            <x v="16"/>
          </reference>
          <reference field="6" count="1" selected="0">
            <x v="0"/>
          </reference>
          <reference field="10" count="1" selected="0">
            <x v="6"/>
          </reference>
        </references>
      </pivotArea>
    </format>
    <format dxfId="530">
      <pivotArea dataOnly="0" labelOnly="1" outline="0" fieldPosition="0">
        <references count="5">
          <reference field="0" count="1">
            <x v="28"/>
          </reference>
          <reference field="2" count="1" selected="0">
            <x v="20"/>
          </reference>
          <reference field="3" count="1" selected="0">
            <x v="20"/>
          </reference>
          <reference field="6" count="1" selected="0">
            <x v="0"/>
          </reference>
          <reference field="10" count="1" selected="0">
            <x v="6"/>
          </reference>
        </references>
      </pivotArea>
    </format>
    <format dxfId="529">
      <pivotArea dataOnly="0" labelOnly="1" outline="0" fieldPosition="0">
        <references count="5">
          <reference field="0" count="1">
            <x v="60"/>
          </reference>
          <reference field="2" count="1" selected="0">
            <x v="20"/>
          </reference>
          <reference field="3" count="1" selected="0">
            <x v="16"/>
          </reference>
          <reference field="6" count="1" selected="0">
            <x v="0"/>
          </reference>
          <reference field="10" count="1" selected="0">
            <x v="7"/>
          </reference>
        </references>
      </pivotArea>
    </format>
    <format dxfId="528">
      <pivotArea dataOnly="0" labelOnly="1" outline="0" fieldPosition="0">
        <references count="5">
          <reference field="0" count="2">
            <x v="100"/>
            <x v="108"/>
          </reference>
          <reference field="2" count="1" selected="0">
            <x v="20"/>
          </reference>
          <reference field="3" count="1" selected="0">
            <x v="15"/>
          </reference>
          <reference field="6" count="1" selected="0">
            <x v="0"/>
          </reference>
          <reference field="10" count="1" selected="0">
            <x v="9"/>
          </reference>
        </references>
      </pivotArea>
    </format>
    <format dxfId="527">
      <pivotArea dataOnly="0" labelOnly="1" outline="0" fieldPosition="0">
        <references count="5">
          <reference field="0" count="4">
            <x v="37"/>
            <x v="146"/>
            <x v="150"/>
            <x v="151"/>
          </reference>
          <reference field="2" count="1" selected="0">
            <x v="20"/>
          </reference>
          <reference field="3" count="1" selected="0">
            <x v="25"/>
          </reference>
          <reference field="6" count="1" selected="0">
            <x v="0"/>
          </reference>
          <reference field="10" count="1" selected="0">
            <x v="9"/>
          </reference>
        </references>
      </pivotArea>
    </format>
    <format dxfId="526">
      <pivotArea dataOnly="0" labelOnly="1" outline="0" fieldPosition="0">
        <references count="5">
          <reference field="0" count="3">
            <x v="126"/>
            <x v="128"/>
            <x v="142"/>
          </reference>
          <reference field="2" count="1" selected="0">
            <x v="20"/>
          </reference>
          <reference field="3" count="1" selected="0">
            <x v="15"/>
          </reference>
          <reference field="6" count="1" selected="0">
            <x v="0"/>
          </reference>
          <reference field="10" count="1" selected="0">
            <x v="10"/>
          </reference>
        </references>
      </pivotArea>
    </format>
    <format dxfId="525">
      <pivotArea dataOnly="0" labelOnly="1" outline="0" fieldPosition="0">
        <references count="5">
          <reference field="0" count="1">
            <x v="62"/>
          </reference>
          <reference field="2" count="1" selected="0">
            <x v="20"/>
          </reference>
          <reference field="3" count="1" selected="0">
            <x v="16"/>
          </reference>
          <reference field="6" count="1" selected="0">
            <x v="0"/>
          </reference>
          <reference field="10" count="1" selected="0">
            <x v="11"/>
          </reference>
        </references>
      </pivotArea>
    </format>
    <format dxfId="524">
      <pivotArea dataOnly="0" labelOnly="1" outline="0" fieldPosition="0">
        <references count="5">
          <reference field="0" count="4">
            <x v="29"/>
            <x v="65"/>
            <x v="85"/>
            <x v="190"/>
          </reference>
          <reference field="2" count="1" selected="0">
            <x v="20"/>
          </reference>
          <reference field="3" count="1" selected="0">
            <x v="15"/>
          </reference>
          <reference field="6" count="1" selected="0">
            <x v="0"/>
          </reference>
          <reference field="10" count="1" selected="0">
            <x v="12"/>
          </reference>
        </references>
      </pivotArea>
    </format>
    <format dxfId="523">
      <pivotArea dataOnly="0" labelOnly="1" outline="0" fieldPosition="0">
        <references count="5">
          <reference field="0" count="2">
            <x v="68"/>
            <x v="69"/>
          </reference>
          <reference field="2" count="1" selected="0">
            <x v="20"/>
          </reference>
          <reference field="3" count="1" selected="0">
            <x v="16"/>
          </reference>
          <reference field="6" count="1" selected="0">
            <x v="0"/>
          </reference>
          <reference field="10" count="1" selected="0">
            <x v="12"/>
          </reference>
        </references>
      </pivotArea>
    </format>
    <format dxfId="522">
      <pivotArea dataOnly="0" labelOnly="1" outline="0" fieldPosition="0">
        <references count="5">
          <reference field="0" count="1">
            <x v="30"/>
          </reference>
          <reference field="2" count="1" selected="0">
            <x v="20"/>
          </reference>
          <reference field="3" count="1" selected="0">
            <x v="20"/>
          </reference>
          <reference field="6" count="1" selected="0">
            <x v="0"/>
          </reference>
          <reference field="10" count="1" selected="0">
            <x v="13"/>
          </reference>
        </references>
      </pivotArea>
    </format>
    <format dxfId="521">
      <pivotArea dataOnly="0" labelOnly="1" outline="0" fieldPosition="0">
        <references count="5">
          <reference field="0" count="1">
            <x v="24"/>
          </reference>
          <reference field="2" count="1" selected="0">
            <x v="20"/>
          </reference>
          <reference field="3" count="1" selected="0">
            <x v="15"/>
          </reference>
          <reference field="6" count="1" selected="0">
            <x v="0"/>
          </reference>
          <reference field="10" count="1" selected="0">
            <x v="14"/>
          </reference>
        </references>
      </pivotArea>
    </format>
    <format dxfId="520">
      <pivotArea dataOnly="0" labelOnly="1" outline="0" fieldPosition="0">
        <references count="5">
          <reference field="0" count="1">
            <x v="140"/>
          </reference>
          <reference field="2" count="1" selected="0">
            <x v="20"/>
          </reference>
          <reference field="3" count="1" selected="0">
            <x v="18"/>
          </reference>
          <reference field="6" count="1" selected="0">
            <x v="0"/>
          </reference>
          <reference field="10" count="1" selected="0">
            <x v="14"/>
          </reference>
        </references>
      </pivotArea>
    </format>
    <format dxfId="519">
      <pivotArea dataOnly="0" labelOnly="1" outline="0" fieldPosition="0">
        <references count="5">
          <reference field="0" count="1">
            <x v="125"/>
          </reference>
          <reference field="2" count="1" selected="0">
            <x v="20"/>
          </reference>
          <reference field="3" count="1" selected="0">
            <x v="19"/>
          </reference>
          <reference field="6" count="1" selected="0">
            <x v="0"/>
          </reference>
          <reference field="10" count="1" selected="0">
            <x v="14"/>
          </reference>
        </references>
      </pivotArea>
    </format>
    <format dxfId="518">
      <pivotArea dataOnly="0" labelOnly="1" outline="0" fieldPosition="0">
        <references count="5">
          <reference field="0" count="1">
            <x v="13"/>
          </reference>
          <reference field="2" count="1" selected="0">
            <x v="20"/>
          </reference>
          <reference field="3" count="1" selected="0">
            <x v="18"/>
          </reference>
          <reference field="6" count="1" selected="0">
            <x v="0"/>
          </reference>
          <reference field="10" count="1" selected="0">
            <x v="17"/>
          </reference>
        </references>
      </pivotArea>
    </format>
    <format dxfId="517">
      <pivotArea dataOnly="0" labelOnly="1" outline="0" fieldPosition="0">
        <references count="5">
          <reference field="0" count="1">
            <x v="52"/>
          </reference>
          <reference field="2" count="1" selected="0">
            <x v="20"/>
          </reference>
          <reference field="3" count="1" selected="0">
            <x v="17"/>
          </reference>
          <reference field="6" count="1" selected="0">
            <x v="0"/>
          </reference>
          <reference field="10" count="1" selected="0">
            <x v="19"/>
          </reference>
        </references>
      </pivotArea>
    </format>
    <format dxfId="516">
      <pivotArea dataOnly="0" labelOnly="1" outline="0" fieldPosition="0">
        <references count="5">
          <reference field="0" count="1">
            <x v="139"/>
          </reference>
          <reference field="2" count="1" selected="0">
            <x v="20"/>
          </reference>
          <reference field="3" count="1" selected="0">
            <x v="15"/>
          </reference>
          <reference field="6" count="1" selected="0">
            <x v="0"/>
          </reference>
          <reference field="10" count="1" selected="0">
            <x v="21"/>
          </reference>
        </references>
      </pivotArea>
    </format>
    <format dxfId="515">
      <pivotArea dataOnly="0" labelOnly="1" outline="0" fieldPosition="0">
        <references count="5">
          <reference field="0" count="1">
            <x v="63"/>
          </reference>
          <reference field="2" count="1" selected="0">
            <x v="20"/>
          </reference>
          <reference field="3" count="1" selected="0">
            <x v="16"/>
          </reference>
          <reference field="6" count="1" selected="0">
            <x v="0"/>
          </reference>
          <reference field="10" count="1" selected="0">
            <x v="21"/>
          </reference>
        </references>
      </pivotArea>
    </format>
    <format dxfId="514">
      <pivotArea dataOnly="0" labelOnly="1" outline="0" fieldPosition="0">
        <references count="5">
          <reference field="0" count="1">
            <x v="208"/>
          </reference>
          <reference field="2" count="1" selected="0">
            <x v="20"/>
          </reference>
          <reference field="3" count="1" selected="0">
            <x v="17"/>
          </reference>
          <reference field="6" count="1" selected="0">
            <x v="0"/>
          </reference>
          <reference field="10" count="1" selected="0">
            <x v="21"/>
          </reference>
        </references>
      </pivotArea>
    </format>
    <format dxfId="513">
      <pivotArea dataOnly="0" labelOnly="1" outline="0" fieldPosition="0">
        <references count="5">
          <reference field="0" count="2">
            <x v="67"/>
            <x v="116"/>
          </reference>
          <reference field="2" count="1" selected="0">
            <x v="20"/>
          </reference>
          <reference field="3" count="1" selected="0">
            <x v="15"/>
          </reference>
          <reference field="6" count="1" selected="0">
            <x v="0"/>
          </reference>
          <reference field="10" count="1" selected="0">
            <x v="23"/>
          </reference>
        </references>
      </pivotArea>
    </format>
    <format dxfId="512">
      <pivotArea dataOnly="0" labelOnly="1" outline="0" fieldPosition="0">
        <references count="5">
          <reference field="0" count="1">
            <x v="71"/>
          </reference>
          <reference field="2" count="1" selected="0">
            <x v="20"/>
          </reference>
          <reference field="3" count="1" selected="0">
            <x v="16"/>
          </reference>
          <reference field="6" count="1" selected="0">
            <x v="0"/>
          </reference>
          <reference field="10" count="1" selected="0">
            <x v="23"/>
          </reference>
        </references>
      </pivotArea>
    </format>
    <format dxfId="511">
      <pivotArea dataOnly="0" labelOnly="1" outline="0" fieldPosition="0">
        <references count="5">
          <reference field="0" count="1">
            <x v="25"/>
          </reference>
          <reference field="2" count="1" selected="0">
            <x v="20"/>
          </reference>
          <reference field="3" count="1" selected="0">
            <x v="15"/>
          </reference>
          <reference field="6" count="1" selected="0">
            <x v="0"/>
          </reference>
          <reference field="10" count="1" selected="0">
            <x v="24"/>
          </reference>
        </references>
      </pivotArea>
    </format>
    <format dxfId="510">
      <pivotArea dataOnly="0" labelOnly="1" outline="0" fieldPosition="0">
        <references count="5">
          <reference field="0" count="1">
            <x v="144"/>
          </reference>
          <reference field="2" count="1" selected="0">
            <x v="20"/>
          </reference>
          <reference field="3" count="1" selected="0">
            <x v="15"/>
          </reference>
          <reference field="6" count="1" selected="0">
            <x v="0"/>
          </reference>
          <reference field="10" count="1" selected="0">
            <x v="25"/>
          </reference>
        </references>
      </pivotArea>
    </format>
    <format dxfId="509">
      <pivotArea dataOnly="0" labelOnly="1" outline="0" fieldPosition="0">
        <references count="5">
          <reference field="0" count="1">
            <x v="104"/>
          </reference>
          <reference field="2" count="1" selected="0">
            <x v="20"/>
          </reference>
          <reference field="3" count="1" selected="0">
            <x v="16"/>
          </reference>
          <reference field="6" count="1" selected="0">
            <x v="0"/>
          </reference>
          <reference field="10" count="1" selected="0">
            <x v="25"/>
          </reference>
        </references>
      </pivotArea>
    </format>
    <format dxfId="508">
      <pivotArea dataOnly="0" labelOnly="1" outline="0" fieldPosition="0">
        <references count="5">
          <reference field="0" count="1">
            <x v="59"/>
          </reference>
          <reference field="2" count="1" selected="0">
            <x v="20"/>
          </reference>
          <reference field="3" count="1" selected="0">
            <x v="16"/>
          </reference>
          <reference field="6" count="1" selected="0">
            <x v="0"/>
          </reference>
          <reference field="10" count="1" selected="0">
            <x v="26"/>
          </reference>
        </references>
      </pivotArea>
    </format>
    <format dxfId="507">
      <pivotArea dataOnly="0" labelOnly="1" outline="0" fieldPosition="0">
        <references count="5">
          <reference field="0" count="6">
            <x v="16"/>
            <x v="17"/>
            <x v="18"/>
            <x v="89"/>
            <x v="90"/>
            <x v="106"/>
          </reference>
          <reference field="2" count="1" selected="0">
            <x v="13"/>
          </reference>
          <reference field="3" count="1" selected="0">
            <x v="73"/>
          </reference>
          <reference field="6" count="1" selected="0">
            <x v="1"/>
          </reference>
          <reference field="10" count="1" selected="0">
            <x v="0"/>
          </reference>
        </references>
      </pivotArea>
    </format>
    <format dxfId="506">
      <pivotArea dataOnly="0" labelOnly="1" outline="0" fieldPosition="0">
        <references count="5">
          <reference field="0" count="1">
            <x v="147"/>
          </reference>
          <reference field="2" count="1" selected="0">
            <x v="13"/>
          </reference>
          <reference field="3" count="1" selected="0">
            <x v="74"/>
          </reference>
          <reference field="6" count="1" selected="0">
            <x v="1"/>
          </reference>
          <reference field="10" count="1" selected="0">
            <x v="0"/>
          </reference>
        </references>
      </pivotArea>
    </format>
    <format dxfId="505">
      <pivotArea dataOnly="0" labelOnly="1" outline="0" fieldPosition="0">
        <references count="5">
          <reference field="0" count="1">
            <x v="155"/>
          </reference>
          <reference field="2" count="1" selected="0">
            <x v="13"/>
          </reference>
          <reference field="3" count="1" selected="0">
            <x v="76"/>
          </reference>
          <reference field="6" count="1" selected="0">
            <x v="1"/>
          </reference>
          <reference field="10" count="1" selected="0">
            <x v="0"/>
          </reference>
        </references>
      </pivotArea>
    </format>
    <format dxfId="504">
      <pivotArea dataOnly="0" labelOnly="1" outline="0" fieldPosition="0">
        <references count="5">
          <reference field="0" count="1">
            <x v="129"/>
          </reference>
          <reference field="2" count="1" selected="0">
            <x v="13"/>
          </reference>
          <reference field="3" count="1" selected="0">
            <x v="79"/>
          </reference>
          <reference field="6" count="1" selected="0">
            <x v="1"/>
          </reference>
          <reference field="10" count="1" selected="0">
            <x v="0"/>
          </reference>
        </references>
      </pivotArea>
    </format>
    <format dxfId="503">
      <pivotArea dataOnly="0" labelOnly="1" outline="0" fieldPosition="0">
        <references count="5">
          <reference field="0" count="2">
            <x v="79"/>
            <x v="98"/>
          </reference>
          <reference field="2" count="1" selected="0">
            <x v="13"/>
          </reference>
          <reference field="3" count="1" selected="0">
            <x v="63"/>
          </reference>
          <reference field="6" count="1" selected="0">
            <x v="1"/>
          </reference>
          <reference field="10" count="1" selected="0">
            <x v="1"/>
          </reference>
        </references>
      </pivotArea>
    </format>
    <format dxfId="502">
      <pivotArea dataOnly="0" labelOnly="1" outline="0" fieldPosition="0">
        <references count="5">
          <reference field="0" count="1">
            <x v="79"/>
          </reference>
          <reference field="2" count="1" selected="0">
            <x v="13"/>
          </reference>
          <reference field="3" count="1" selected="0">
            <x v="64"/>
          </reference>
          <reference field="6" count="1" selected="0">
            <x v="1"/>
          </reference>
          <reference field="10" count="1" selected="0">
            <x v="1"/>
          </reference>
        </references>
      </pivotArea>
    </format>
    <format dxfId="501">
      <pivotArea dataOnly="0" labelOnly="1" outline="0" fieldPosition="0">
        <references count="5">
          <reference field="0" count="1">
            <x v="54"/>
          </reference>
          <reference field="2" count="1" selected="0">
            <x v="13"/>
          </reference>
          <reference field="3" count="1" selected="0">
            <x v="65"/>
          </reference>
          <reference field="6" count="1" selected="0">
            <x v="1"/>
          </reference>
          <reference field="10" count="1" selected="0">
            <x v="1"/>
          </reference>
        </references>
      </pivotArea>
    </format>
    <format dxfId="500">
      <pivotArea dataOnly="0" labelOnly="1" outline="0" fieldPosition="0">
        <references count="5">
          <reference field="0" count="1">
            <x v="131"/>
          </reference>
          <reference field="2" count="1" selected="0">
            <x v="13"/>
          </reference>
          <reference field="3" count="1" selected="0">
            <x v="81"/>
          </reference>
          <reference field="6" count="1" selected="0">
            <x v="1"/>
          </reference>
          <reference field="10" count="1" selected="0">
            <x v="1"/>
          </reference>
        </references>
      </pivotArea>
    </format>
    <format dxfId="499">
      <pivotArea dataOnly="0" labelOnly="1" outline="0" fieldPosition="0">
        <references count="5">
          <reference field="0" count="7">
            <x v="94"/>
            <x v="96"/>
            <x v="198"/>
            <x v="201"/>
            <x v="202"/>
            <x v="203"/>
            <x v="204"/>
          </reference>
          <reference field="2" count="1" selected="0">
            <x v="13"/>
          </reference>
          <reference field="3" count="1" selected="0">
            <x v="90"/>
          </reference>
          <reference field="6" count="1" selected="0">
            <x v="1"/>
          </reference>
          <reference field="10" count="1" selected="0">
            <x v="1"/>
          </reference>
        </references>
      </pivotArea>
    </format>
    <format dxfId="498">
      <pivotArea dataOnly="0" labelOnly="1" outline="0" fieldPosition="0">
        <references count="5">
          <reference field="0" count="18">
            <x v="6"/>
            <x v="7"/>
            <x v="8"/>
            <x v="9"/>
            <x v="51"/>
            <x v="56"/>
            <x v="73"/>
            <x v="77"/>
            <x v="168"/>
            <x v="171"/>
            <x v="172"/>
            <x v="173"/>
            <x v="174"/>
            <x v="175"/>
            <x v="176"/>
            <x v="180"/>
            <x v="181"/>
            <x v="209"/>
          </reference>
          <reference field="2" count="1" selected="0">
            <x v="13"/>
          </reference>
          <reference field="3" count="1" selected="0">
            <x v="92"/>
          </reference>
          <reference field="6" count="1" selected="0">
            <x v="1"/>
          </reference>
          <reference field="10" count="1" selected="0">
            <x v="1"/>
          </reference>
        </references>
      </pivotArea>
    </format>
    <format dxfId="497">
      <pivotArea dataOnly="0" labelOnly="1" outline="0" fieldPosition="0">
        <references count="5">
          <reference field="0" count="3">
            <x v="33"/>
            <x v="34"/>
            <x v="132"/>
          </reference>
          <reference field="2" count="1" selected="0">
            <x v="13"/>
          </reference>
          <reference field="3" count="1" selected="0">
            <x v="93"/>
          </reference>
          <reference field="6" count="1" selected="0">
            <x v="1"/>
          </reference>
          <reference field="10" count="1" selected="0">
            <x v="1"/>
          </reference>
        </references>
      </pivotArea>
    </format>
    <format dxfId="496">
      <pivotArea dataOnly="0" labelOnly="1" outline="0" fieldPosition="0">
        <references count="5">
          <reference field="0" count="1">
            <x v="95"/>
          </reference>
          <reference field="2" count="1" selected="0">
            <x v="13"/>
          </reference>
          <reference field="3" count="1" selected="0">
            <x v="94"/>
          </reference>
          <reference field="6" count="1" selected="0">
            <x v="1"/>
          </reference>
          <reference field="10" count="1" selected="0">
            <x v="1"/>
          </reference>
        </references>
      </pivotArea>
    </format>
    <format dxfId="495">
      <pivotArea dataOnly="0" labelOnly="1" outline="0" fieldPosition="0">
        <references count="5">
          <reference field="0" count="3">
            <x v="130"/>
            <x v="133"/>
            <x v="134"/>
          </reference>
          <reference field="2" count="1" selected="0">
            <x v="13"/>
          </reference>
          <reference field="3" count="1" selected="0">
            <x v="95"/>
          </reference>
          <reference field="6" count="1" selected="0">
            <x v="1"/>
          </reference>
          <reference field="10" count="1" selected="0">
            <x v="1"/>
          </reference>
        </references>
      </pivotArea>
    </format>
    <format dxfId="494">
      <pivotArea dataOnly="0" labelOnly="1" outline="0" fieldPosition="0">
        <references count="5">
          <reference field="0" count="1">
            <x v="149"/>
          </reference>
          <reference field="2" count="1" selected="0">
            <x v="13"/>
          </reference>
          <reference field="3" count="1" selected="0">
            <x v="97"/>
          </reference>
          <reference field="6" count="1" selected="0">
            <x v="1"/>
          </reference>
          <reference field="10" count="1" selected="0">
            <x v="1"/>
          </reference>
        </references>
      </pivotArea>
    </format>
    <format dxfId="493">
      <pivotArea dataOnly="0" labelOnly="1" outline="0" fieldPosition="0">
        <references count="5">
          <reference field="0" count="2">
            <x v="196"/>
            <x v="197"/>
          </reference>
          <reference field="2" count="1" selected="0">
            <x v="13"/>
          </reference>
          <reference field="3" count="1" selected="0">
            <x v="60"/>
          </reference>
          <reference field="6" count="1" selected="0">
            <x v="1"/>
          </reference>
          <reference field="10" count="1" selected="0">
            <x v="3"/>
          </reference>
        </references>
      </pivotArea>
    </format>
    <format dxfId="492">
      <pivotArea dataOnly="0" labelOnly="1" outline="0" fieldPosition="0">
        <references count="5">
          <reference field="0" count="1">
            <x v="197"/>
          </reference>
          <reference field="2" count="1" selected="0">
            <x v="13"/>
          </reference>
          <reference field="3" count="1" selected="0">
            <x v="63"/>
          </reference>
          <reference field="6" count="1" selected="0">
            <x v="1"/>
          </reference>
          <reference field="10" count="1" selected="0">
            <x v="3"/>
          </reference>
        </references>
      </pivotArea>
    </format>
    <format dxfId="491">
      <pivotArea dataOnly="0" labelOnly="1" outline="0" fieldPosition="0">
        <references count="5">
          <reference field="0" count="1">
            <x v="196"/>
          </reference>
          <reference field="2" count="1" selected="0">
            <x v="13"/>
          </reference>
          <reference field="3" count="1" selected="0">
            <x v="71"/>
          </reference>
          <reference field="6" count="1" selected="0">
            <x v="1"/>
          </reference>
          <reference field="10" count="1" selected="0">
            <x v="3"/>
          </reference>
        </references>
      </pivotArea>
    </format>
    <format dxfId="490">
      <pivotArea dataOnly="0" labelOnly="1" outline="0" fieldPosition="0">
        <references count="5">
          <reference field="0" count="1">
            <x v="76"/>
          </reference>
          <reference field="2" count="1" selected="0">
            <x v="13"/>
          </reference>
          <reference field="3" count="1" selected="0">
            <x v="73"/>
          </reference>
          <reference field="6" count="1" selected="0">
            <x v="1"/>
          </reference>
          <reference field="10" count="1" selected="0">
            <x v="4"/>
          </reference>
        </references>
      </pivotArea>
    </format>
    <format dxfId="489">
      <pivotArea dataOnly="0" labelOnly="1" outline="0" fieldPosition="0">
        <references count="5">
          <reference field="0" count="1">
            <x v="31"/>
          </reference>
          <reference field="2" count="1" selected="0">
            <x v="13"/>
          </reference>
          <reference field="3" count="1" selected="0">
            <x v="63"/>
          </reference>
          <reference field="6" count="1" selected="0">
            <x v="1"/>
          </reference>
          <reference field="10" count="1" selected="0">
            <x v="5"/>
          </reference>
        </references>
      </pivotArea>
    </format>
    <format dxfId="488">
      <pivotArea dataOnly="0" labelOnly="1" outline="0" fieldPosition="0">
        <references count="5">
          <reference field="0" count="1">
            <x v="42"/>
          </reference>
          <reference field="2" count="1" selected="0">
            <x v="13"/>
          </reference>
          <reference field="3" count="1" selected="0">
            <x v="79"/>
          </reference>
          <reference field="6" count="1" selected="0">
            <x v="1"/>
          </reference>
          <reference field="10" count="1" selected="0">
            <x v="5"/>
          </reference>
        </references>
      </pivotArea>
    </format>
    <format dxfId="487">
      <pivotArea dataOnly="0" labelOnly="1" outline="0" fieldPosition="0">
        <references count="5">
          <reference field="0" count="1">
            <x v="28"/>
          </reference>
          <reference field="2" count="1" selected="0">
            <x v="13"/>
          </reference>
          <reference field="3" count="1" selected="0">
            <x v="66"/>
          </reference>
          <reference field="6" count="1" selected="0">
            <x v="1"/>
          </reference>
          <reference field="10" count="1" selected="0">
            <x v="6"/>
          </reference>
        </references>
      </pivotArea>
    </format>
    <format dxfId="486">
      <pivotArea dataOnly="0" labelOnly="1" outline="0" fieldPosition="0">
        <references count="5">
          <reference field="0" count="1">
            <x v="62"/>
          </reference>
          <reference field="2" count="1" selected="0">
            <x v="13"/>
          </reference>
          <reference field="3" count="1" selected="0">
            <x v="96"/>
          </reference>
          <reference field="6" count="1" selected="0">
            <x v="1"/>
          </reference>
          <reference field="10" count="1" selected="0">
            <x v="6"/>
          </reference>
        </references>
      </pivotArea>
    </format>
    <format dxfId="485">
      <pivotArea dataOnly="0" labelOnly="1" outline="0" fieldPosition="0">
        <references count="5">
          <reference field="0" count="1">
            <x v="61"/>
          </reference>
          <reference field="2" count="1" selected="0">
            <x v="13"/>
          </reference>
          <reference field="3" count="1" selected="0">
            <x v="96"/>
          </reference>
          <reference field="6" count="1" selected="0">
            <x v="1"/>
          </reference>
          <reference field="10" count="1" selected="0">
            <x v="7"/>
          </reference>
        </references>
      </pivotArea>
    </format>
    <format dxfId="484">
      <pivotArea dataOnly="0" labelOnly="1" outline="0" fieldPosition="0">
        <references count="5">
          <reference field="0" count="1">
            <x v="2"/>
          </reference>
          <reference field="2" count="1" selected="0">
            <x v="13"/>
          </reference>
          <reference field="3" count="1" selected="0">
            <x v="69"/>
          </reference>
          <reference field="6" count="1" selected="0">
            <x v="1"/>
          </reference>
          <reference field="10" count="1" selected="0">
            <x v="8"/>
          </reference>
        </references>
      </pivotArea>
    </format>
    <format dxfId="483">
      <pivotArea dataOnly="0" labelOnly="1" outline="0" fieldPosition="0">
        <references count="5">
          <reference field="0" count="1">
            <x v="109"/>
          </reference>
          <reference field="2" count="1" selected="0">
            <x v="13"/>
          </reference>
          <reference field="3" count="1" selected="0">
            <x v="59"/>
          </reference>
          <reference field="6" count="1" selected="0">
            <x v="1"/>
          </reference>
          <reference field="10" count="1" selected="0">
            <x v="9"/>
          </reference>
        </references>
      </pivotArea>
    </format>
    <format dxfId="482">
      <pivotArea dataOnly="0" labelOnly="1" outline="0" fieldPosition="0">
        <references count="5">
          <reference field="0" count="1">
            <x v="100"/>
          </reference>
          <reference field="2" count="1" selected="0">
            <x v="13"/>
          </reference>
          <reference field="3" count="1" selected="0">
            <x v="62"/>
          </reference>
          <reference field="6" count="1" selected="0">
            <x v="1"/>
          </reference>
          <reference field="10" count="1" selected="0">
            <x v="9"/>
          </reference>
        </references>
      </pivotArea>
    </format>
    <format dxfId="481">
      <pivotArea dataOnly="0" labelOnly="1" outline="0" fieldPosition="0">
        <references count="5">
          <reference field="0" count="1">
            <x v="27"/>
          </reference>
          <reference field="2" count="1" selected="0">
            <x v="13"/>
          </reference>
          <reference field="3" count="1" selected="0">
            <x v="77"/>
          </reference>
          <reference field="6" count="1" selected="0">
            <x v="1"/>
          </reference>
          <reference field="10" count="1" selected="0">
            <x v="9"/>
          </reference>
        </references>
      </pivotArea>
    </format>
    <format dxfId="480">
      <pivotArea dataOnly="0" labelOnly="1" outline="0" fieldPosition="0">
        <references count="5">
          <reference field="0" count="1">
            <x v="27"/>
          </reference>
          <reference field="2" count="1" selected="0">
            <x v="13"/>
          </reference>
          <reference field="3" count="1" selected="0">
            <x v="78"/>
          </reference>
          <reference field="6" count="1" selected="0">
            <x v="1"/>
          </reference>
          <reference field="10" count="1" selected="0">
            <x v="9"/>
          </reference>
        </references>
      </pivotArea>
    </format>
    <format dxfId="479">
      <pivotArea dataOnly="0" labelOnly="1" outline="0" fieldPosition="0">
        <references count="5">
          <reference field="0" count="2">
            <x v="110"/>
            <x v="111"/>
          </reference>
          <reference field="2" count="1" selected="0">
            <x v="13"/>
          </reference>
          <reference field="3" count="1" selected="0">
            <x v="98"/>
          </reference>
          <reference field="6" count="1" selected="0">
            <x v="1"/>
          </reference>
          <reference field="10" count="1" selected="0">
            <x v="9"/>
          </reference>
        </references>
      </pivotArea>
    </format>
    <format dxfId="478">
      <pivotArea dataOnly="0" labelOnly="1" outline="0" fieldPosition="0">
        <references count="5">
          <reference field="0" count="1">
            <x v="47"/>
          </reference>
          <reference field="2" count="1" selected="0">
            <x v="13"/>
          </reference>
          <reference field="3" count="1" selected="0">
            <x v="99"/>
          </reference>
          <reference field="6" count="1" selected="0">
            <x v="1"/>
          </reference>
          <reference field="10" count="1" selected="0">
            <x v="9"/>
          </reference>
        </references>
      </pivotArea>
    </format>
    <format dxfId="477">
      <pivotArea dataOnly="0" labelOnly="1" outline="0" fieldPosition="0">
        <references count="5">
          <reference field="0" count="2">
            <x v="105"/>
            <x v="152"/>
          </reference>
          <reference field="2" count="1" selected="0">
            <x v="13"/>
          </reference>
          <reference field="3" count="1" selected="0">
            <x v="100"/>
          </reference>
          <reference field="6" count="1" selected="0">
            <x v="1"/>
          </reference>
          <reference field="10" count="1" selected="0">
            <x v="9"/>
          </reference>
        </references>
      </pivotArea>
    </format>
    <format dxfId="476">
      <pivotArea dataOnly="0" labelOnly="1" outline="0" fieldPosition="0">
        <references count="5">
          <reference field="0" count="1">
            <x v="127"/>
          </reference>
          <reference field="2" count="1" selected="0">
            <x v="13"/>
          </reference>
          <reference field="3" count="1" selected="0">
            <x v="72"/>
          </reference>
          <reference field="6" count="1" selected="0">
            <x v="1"/>
          </reference>
          <reference field="10" count="1" selected="0">
            <x v="10"/>
          </reference>
        </references>
      </pivotArea>
    </format>
    <format dxfId="475">
      <pivotArea dataOnly="0" labelOnly="1" outline="0" fieldPosition="0">
        <references count="5">
          <reference field="0" count="1">
            <x v="22"/>
          </reference>
          <reference field="2" count="1" selected="0">
            <x v="13"/>
          </reference>
          <reference field="3" count="1" selected="0">
            <x v="82"/>
          </reference>
          <reference field="6" count="1" selected="0">
            <x v="1"/>
          </reference>
          <reference field="10" count="1" selected="0">
            <x v="10"/>
          </reference>
        </references>
      </pivotArea>
    </format>
    <format dxfId="474">
      <pivotArea dataOnly="0" labelOnly="1" outline="0" fieldPosition="0">
        <references count="5">
          <reference field="0" count="1">
            <x v="22"/>
          </reference>
          <reference field="2" count="1" selected="0">
            <x v="13"/>
          </reference>
          <reference field="3" count="1" selected="0">
            <x v="83"/>
          </reference>
          <reference field="6" count="1" selected="0">
            <x v="1"/>
          </reference>
          <reference field="10" count="1" selected="0">
            <x v="10"/>
          </reference>
        </references>
      </pivotArea>
    </format>
    <format dxfId="473">
      <pivotArea dataOnly="0" labelOnly="1" outline="0" fieldPosition="0">
        <references count="5">
          <reference field="0" count="1">
            <x v="128"/>
          </reference>
          <reference field="2" count="1" selected="0">
            <x v="13"/>
          </reference>
          <reference field="3" count="1" selected="0">
            <x v="84"/>
          </reference>
          <reference field="6" count="1" selected="0">
            <x v="1"/>
          </reference>
          <reference field="10" count="1" selected="0">
            <x v="10"/>
          </reference>
        </references>
      </pivotArea>
    </format>
    <format dxfId="472">
      <pivotArea dataOnly="0" labelOnly="1" outline="0" fieldPosition="0">
        <references count="5">
          <reference field="0" count="1">
            <x v="142"/>
          </reference>
          <reference field="2" count="1" selected="0">
            <x v="13"/>
          </reference>
          <reference field="3" count="1" selected="0">
            <x v="96"/>
          </reference>
          <reference field="6" count="1" selected="0">
            <x v="1"/>
          </reference>
          <reference field="10" count="1" selected="0">
            <x v="10"/>
          </reference>
        </references>
      </pivotArea>
    </format>
    <format dxfId="471">
      <pivotArea dataOnly="0" labelOnly="1" outline="0" fieldPosition="0">
        <references count="5">
          <reference field="0" count="1">
            <x v="64"/>
          </reference>
          <reference field="2" count="1" selected="0">
            <x v="13"/>
          </reference>
          <reference field="3" count="1" selected="0">
            <x v="96"/>
          </reference>
          <reference field="6" count="1" selected="0">
            <x v="1"/>
          </reference>
          <reference field="10" count="1" selected="0">
            <x v="11"/>
          </reference>
        </references>
      </pivotArea>
    </format>
    <format dxfId="470">
      <pivotArea dataOnly="0" labelOnly="1" outline="0" fieldPosition="0">
        <references count="5">
          <reference field="0" count="1">
            <x v="0"/>
          </reference>
          <reference field="2" count="1" selected="0">
            <x v="13"/>
          </reference>
          <reference field="3" count="1" selected="0">
            <x v="66"/>
          </reference>
          <reference field="6" count="1" selected="0">
            <x v="1"/>
          </reference>
          <reference field="10" count="1" selected="0">
            <x v="12"/>
          </reference>
        </references>
      </pivotArea>
    </format>
    <format dxfId="469">
      <pivotArea dataOnly="0" labelOnly="1" outline="0" fieldPosition="0">
        <references count="5">
          <reference field="0" count="1">
            <x v="91"/>
          </reference>
          <reference field="2" count="1" selected="0">
            <x v="13"/>
          </reference>
          <reference field="3" count="1" selected="0">
            <x v="67"/>
          </reference>
          <reference field="6" count="1" selected="0">
            <x v="1"/>
          </reference>
          <reference field="10" count="1" selected="0">
            <x v="12"/>
          </reference>
        </references>
      </pivotArea>
    </format>
    <format dxfId="468">
      <pivotArea dataOnly="0" labelOnly="1" outline="0" fieldPosition="0">
        <references count="5">
          <reference field="0" count="1">
            <x v="4"/>
          </reference>
          <reference field="2" count="1" selected="0">
            <x v="13"/>
          </reference>
          <reference field="3" count="1" selected="0">
            <x v="70"/>
          </reference>
          <reference field="6" count="1" selected="0">
            <x v="1"/>
          </reference>
          <reference field="10" count="1" selected="0">
            <x v="12"/>
          </reference>
        </references>
      </pivotArea>
    </format>
    <format dxfId="467">
      <pivotArea dataOnly="0" labelOnly="1" outline="0" fieldPosition="0">
        <references count="5">
          <reference field="0" count="1">
            <x v="4"/>
          </reference>
          <reference field="2" count="1" selected="0">
            <x v="13"/>
          </reference>
          <reference field="3" count="1" selected="0">
            <x v="80"/>
          </reference>
          <reference field="6" count="1" selected="0">
            <x v="1"/>
          </reference>
          <reference field="10" count="1" selected="0">
            <x v="12"/>
          </reference>
        </references>
      </pivotArea>
    </format>
    <format dxfId="466">
      <pivotArea dataOnly="0" labelOnly="1" outline="0" fieldPosition="0">
        <references count="5">
          <reference field="0" count="1">
            <x v="4"/>
          </reference>
          <reference field="2" count="1" selected="0">
            <x v="13"/>
          </reference>
          <reference field="3" count="1" selected="0">
            <x v="82"/>
          </reference>
          <reference field="6" count="1" selected="0">
            <x v="1"/>
          </reference>
          <reference field="10" count="1" selected="0">
            <x v="12"/>
          </reference>
        </references>
      </pivotArea>
    </format>
    <format dxfId="465">
      <pivotArea dataOnly="0" labelOnly="1" outline="0" fieldPosition="0">
        <references count="5">
          <reference field="0" count="1">
            <x v="184"/>
          </reference>
          <reference field="2" count="1" selected="0">
            <x v="13"/>
          </reference>
          <reference field="3" count="1" selected="0">
            <x v="85"/>
          </reference>
          <reference field="6" count="1" selected="0">
            <x v="1"/>
          </reference>
          <reference field="10" count="1" selected="0">
            <x v="12"/>
          </reference>
        </references>
      </pivotArea>
    </format>
    <format dxfId="464">
      <pivotArea dataOnly="0" labelOnly="1" outline="0" fieldPosition="0">
        <references count="5">
          <reference field="0" count="1">
            <x v="22"/>
          </reference>
          <reference field="2" count="1" selected="0">
            <x v="13"/>
          </reference>
          <reference field="3" count="1" selected="0">
            <x v="92"/>
          </reference>
          <reference field="6" count="1" selected="0">
            <x v="1"/>
          </reference>
          <reference field="10" count="1" selected="0">
            <x v="12"/>
          </reference>
        </references>
      </pivotArea>
    </format>
    <format dxfId="463">
      <pivotArea dataOnly="0" labelOnly="1" outline="0" fieldPosition="0">
        <references count="5">
          <reference field="0" count="3">
            <x v="22"/>
            <x v="65"/>
            <x v="70"/>
          </reference>
          <reference field="2" count="1" selected="0">
            <x v="13"/>
          </reference>
          <reference field="3" count="1" selected="0">
            <x v="96"/>
          </reference>
          <reference field="6" count="1" selected="0">
            <x v="1"/>
          </reference>
          <reference field="10" count="1" selected="0">
            <x v="12"/>
          </reference>
        </references>
      </pivotArea>
    </format>
    <format dxfId="462">
      <pivotArea dataOnly="0" labelOnly="1" outline="0" fieldPosition="0">
        <references count="5">
          <reference field="0" count="1">
            <x v="30"/>
          </reference>
          <reference field="2" count="1" selected="0">
            <x v="13"/>
          </reference>
          <reference field="3" count="1" selected="0">
            <x v="68"/>
          </reference>
          <reference field="6" count="1" selected="0">
            <x v="1"/>
          </reference>
          <reference field="10" count="1" selected="0">
            <x v="13"/>
          </reference>
        </references>
      </pivotArea>
    </format>
    <format dxfId="461">
      <pivotArea dataOnly="0" labelOnly="1" outline="0" fieldPosition="0">
        <references count="5">
          <reference field="0" count="1">
            <x v="123"/>
          </reference>
          <reference field="2" count="1" selected="0">
            <x v="13"/>
          </reference>
          <reference field="3" count="1" selected="0">
            <x v="80"/>
          </reference>
          <reference field="6" count="1" selected="0">
            <x v="1"/>
          </reference>
          <reference field="10" count="1" selected="0">
            <x v="13"/>
          </reference>
        </references>
      </pivotArea>
    </format>
    <format dxfId="460">
      <pivotArea dataOnly="0" labelOnly="1" outline="0" fieldPosition="0">
        <references count="5">
          <reference field="0" count="1">
            <x v="169"/>
          </reference>
          <reference field="2" count="1" selected="0">
            <x v="13"/>
          </reference>
          <reference field="3" count="1" selected="0">
            <x v="82"/>
          </reference>
          <reference field="6" count="1" selected="0">
            <x v="1"/>
          </reference>
          <reference field="10" count="1" selected="0">
            <x v="13"/>
          </reference>
        </references>
      </pivotArea>
    </format>
    <format dxfId="459">
      <pivotArea dataOnly="0" labelOnly="1" outline="0" fieldPosition="0">
        <references count="5">
          <reference field="0" count="1">
            <x v="202"/>
          </reference>
          <reference field="2" count="1" selected="0">
            <x v="13"/>
          </reference>
          <reference field="3" count="1" selected="0">
            <x v="91"/>
          </reference>
          <reference field="6" count="1" selected="0">
            <x v="1"/>
          </reference>
          <reference field="10" count="1" selected="0">
            <x v="13"/>
          </reference>
        </references>
      </pivotArea>
    </format>
    <format dxfId="458">
      <pivotArea dataOnly="0" labelOnly="1" outline="0" fieldPosition="0">
        <references count="5">
          <reference field="0" count="1">
            <x v="185"/>
          </reference>
          <reference field="2" count="1" selected="0">
            <x v="13"/>
          </reference>
          <reference field="3" count="1" selected="0">
            <x v="85"/>
          </reference>
          <reference field="6" count="1" selected="0">
            <x v="1"/>
          </reference>
          <reference field="10" count="1" selected="0">
            <x v="14"/>
          </reference>
        </references>
      </pivotArea>
    </format>
    <format dxfId="457">
      <pivotArea dataOnly="0" labelOnly="1" outline="0" fieldPosition="0">
        <references count="5">
          <reference field="0" count="1">
            <x v="125"/>
          </reference>
          <reference field="2" count="1" selected="0">
            <x v="13"/>
          </reference>
          <reference field="3" count="1" selected="0">
            <x v="91"/>
          </reference>
          <reference field="6" count="1" selected="0">
            <x v="1"/>
          </reference>
          <reference field="10" count="1" selected="0">
            <x v="14"/>
          </reference>
        </references>
      </pivotArea>
    </format>
    <format dxfId="456">
      <pivotArea dataOnly="0" labelOnly="1" outline="0" fieldPosition="0">
        <references count="5">
          <reference field="0" count="2">
            <x v="10"/>
            <x v="183"/>
          </reference>
          <reference field="2" count="1" selected="0">
            <x v="13"/>
          </reference>
          <reference field="3" count="1" selected="0">
            <x v="96"/>
          </reference>
          <reference field="6" count="1" selected="0">
            <x v="1"/>
          </reference>
          <reference field="10" count="1" selected="0">
            <x v="14"/>
          </reference>
        </references>
      </pivotArea>
    </format>
    <format dxfId="455">
      <pivotArea dataOnly="0" labelOnly="1" outline="0" fieldPosition="0">
        <references count="5">
          <reference field="0" count="2">
            <x v="23"/>
            <x v="167"/>
          </reference>
          <reference field="2" count="1" selected="0">
            <x v="13"/>
          </reference>
          <reference field="3" count="1" selected="0">
            <x v="91"/>
          </reference>
          <reference field="6" count="1" selected="0">
            <x v="1"/>
          </reference>
          <reference field="10" count="1" selected="0">
            <x v="15"/>
          </reference>
        </references>
      </pivotArea>
    </format>
    <format dxfId="454">
      <pivotArea dataOnly="0" labelOnly="1" outline="0" fieldPosition="0">
        <references count="5">
          <reference field="0" count="1">
            <x v="81"/>
          </reference>
          <reference field="2" count="1" selected="0">
            <x v="13"/>
          </reference>
          <reference field="3" count="1" selected="0">
            <x v="62"/>
          </reference>
          <reference field="6" count="1" selected="0">
            <x v="1"/>
          </reference>
          <reference field="10" count="1" selected="0">
            <x v="17"/>
          </reference>
        </references>
      </pivotArea>
    </format>
    <format dxfId="453">
      <pivotArea dataOnly="0" labelOnly="1" outline="0" fieldPosition="0">
        <references count="5">
          <reference field="0" count="3">
            <x v="80"/>
            <x v="88"/>
            <x v="170"/>
          </reference>
          <reference field="2" count="1" selected="0">
            <x v="13"/>
          </reference>
          <reference field="3" count="1" selected="0">
            <x v="68"/>
          </reference>
          <reference field="6" count="1" selected="0">
            <x v="1"/>
          </reference>
          <reference field="10" count="1" selected="0">
            <x v="17"/>
          </reference>
        </references>
      </pivotArea>
    </format>
    <format dxfId="452">
      <pivotArea dataOnly="0" labelOnly="1" outline="0" fieldPosition="0">
        <references count="5">
          <reference field="0" count="1">
            <x v="170"/>
          </reference>
          <reference field="2" count="1" selected="0">
            <x v="13"/>
          </reference>
          <reference field="3" count="1" selected="0">
            <x v="87"/>
          </reference>
          <reference field="6" count="1" selected="0">
            <x v="1"/>
          </reference>
          <reference field="10" count="1" selected="0">
            <x v="17"/>
          </reference>
        </references>
      </pivotArea>
    </format>
    <format dxfId="451">
      <pivotArea dataOnly="0" labelOnly="1" outline="0" fieldPosition="0">
        <references count="5">
          <reference field="0" count="3">
            <x v="25"/>
            <x v="75"/>
            <x v="141"/>
          </reference>
          <reference field="2" count="1" selected="0">
            <x v="13"/>
          </reference>
          <reference field="3" count="1" selected="0">
            <x v="91"/>
          </reference>
          <reference field="6" count="1" selected="0">
            <x v="1"/>
          </reference>
          <reference field="10" count="1" selected="0">
            <x v="17"/>
          </reference>
        </references>
      </pivotArea>
    </format>
    <format dxfId="450">
      <pivotArea dataOnly="0" labelOnly="1" outline="0" fieldPosition="0">
        <references count="5">
          <reference field="0" count="1">
            <x v="22"/>
          </reference>
          <reference field="2" count="1" selected="0">
            <x v="13"/>
          </reference>
          <reference field="3" count="1" selected="0">
            <x v="61"/>
          </reference>
          <reference field="6" count="1" selected="0">
            <x v="1"/>
          </reference>
          <reference field="10" count="1" selected="0">
            <x v="18"/>
          </reference>
        </references>
      </pivotArea>
    </format>
    <format dxfId="449">
      <pivotArea dataOnly="0" labelOnly="1" outline="0" fieldPosition="0">
        <references count="5">
          <reference field="0" count="1">
            <x v="11"/>
          </reference>
          <reference field="2" count="1" selected="0">
            <x v="13"/>
          </reference>
          <reference field="3" count="1" selected="0">
            <x v="83"/>
          </reference>
          <reference field="6" count="1" selected="0">
            <x v="1"/>
          </reference>
          <reference field="10" count="1" selected="0">
            <x v="18"/>
          </reference>
        </references>
      </pivotArea>
    </format>
    <format dxfId="448">
      <pivotArea dataOnly="0" labelOnly="1" outline="0" fieldPosition="0">
        <references count="5">
          <reference field="0" count="4">
            <x v="11"/>
            <x v="23"/>
            <x v="167"/>
            <x v="188"/>
          </reference>
          <reference field="2" count="1" selected="0">
            <x v="13"/>
          </reference>
          <reference field="3" count="1" selected="0">
            <x v="91"/>
          </reference>
          <reference field="6" count="1" selected="0">
            <x v="1"/>
          </reference>
          <reference field="10" count="1" selected="0">
            <x v="18"/>
          </reference>
        </references>
      </pivotArea>
    </format>
    <format dxfId="447">
      <pivotArea dataOnly="0" labelOnly="1" outline="0" fieldPosition="0">
        <references count="5">
          <reference field="0" count="1">
            <x v="188"/>
          </reference>
          <reference field="2" count="1" selected="0">
            <x v="13"/>
          </reference>
          <reference field="3" count="1" selected="0">
            <x v="96"/>
          </reference>
          <reference field="6" count="1" selected="0">
            <x v="1"/>
          </reference>
          <reference field="10" count="1" selected="0">
            <x v="18"/>
          </reference>
        </references>
      </pivotArea>
    </format>
    <format dxfId="446">
      <pivotArea dataOnly="0" labelOnly="1" outline="0" fieldPosition="0">
        <references count="5">
          <reference field="0" count="1">
            <x v="22"/>
          </reference>
          <reference field="2" count="1" selected="0">
            <x v="13"/>
          </reference>
          <reference field="3" count="1" selected="0">
            <x v="101"/>
          </reference>
          <reference field="6" count="1" selected="0">
            <x v="1"/>
          </reference>
          <reference field="10" count="1" selected="0">
            <x v="18"/>
          </reference>
        </references>
      </pivotArea>
    </format>
    <format dxfId="445">
      <pivotArea dataOnly="0" labelOnly="1" outline="0" fieldPosition="0">
        <references count="5">
          <reference field="0" count="1">
            <x v="78"/>
          </reference>
          <reference field="2" count="1" selected="0">
            <x v="13"/>
          </reference>
          <reference field="3" count="1" selected="0">
            <x v="62"/>
          </reference>
          <reference field="6" count="1" selected="0">
            <x v="1"/>
          </reference>
          <reference field="10" count="1" selected="0">
            <x v="19"/>
          </reference>
        </references>
      </pivotArea>
    </format>
    <format dxfId="444">
      <pivotArea dataOnly="0" labelOnly="1" outline="0" fieldPosition="0">
        <references count="5">
          <reference field="0" count="1">
            <x v="21"/>
          </reference>
          <reference field="2" count="1" selected="0">
            <x v="13"/>
          </reference>
          <reference field="3" count="1" selected="0">
            <x v="63"/>
          </reference>
          <reference field="6" count="1" selected="0">
            <x v="1"/>
          </reference>
          <reference field="10" count="1" selected="0">
            <x v="19"/>
          </reference>
        </references>
      </pivotArea>
    </format>
    <format dxfId="443">
      <pivotArea dataOnly="0" labelOnly="1" outline="0" fieldPosition="0">
        <references count="5">
          <reference field="0" count="1">
            <x v="21"/>
          </reference>
          <reference field="2" count="1" selected="0">
            <x v="13"/>
          </reference>
          <reference field="3" count="1" selected="0">
            <x v="79"/>
          </reference>
          <reference field="6" count="1" selected="0">
            <x v="1"/>
          </reference>
          <reference field="10" count="1" selected="0">
            <x v="19"/>
          </reference>
        </references>
      </pivotArea>
    </format>
    <format dxfId="442">
      <pivotArea dataOnly="0" labelOnly="1" outline="0" fieldPosition="0">
        <references count="5">
          <reference field="0" count="1">
            <x v="19"/>
          </reference>
          <reference field="2" count="1" selected="0">
            <x v="13"/>
          </reference>
          <reference field="3" count="1" selected="0">
            <x v="82"/>
          </reference>
          <reference field="6" count="1" selected="0">
            <x v="1"/>
          </reference>
          <reference field="10" count="1" selected="0">
            <x v="19"/>
          </reference>
        </references>
      </pivotArea>
    </format>
    <format dxfId="441">
      <pivotArea dataOnly="0" labelOnly="1" outline="0" fieldPosition="0">
        <references count="5">
          <reference field="0" count="2">
            <x v="21"/>
            <x v="92"/>
          </reference>
          <reference field="2" count="1" selected="0">
            <x v="13"/>
          </reference>
          <reference field="3" count="1" selected="0">
            <x v="84"/>
          </reference>
          <reference field="6" count="1" selected="0">
            <x v="1"/>
          </reference>
          <reference field="10" count="1" selected="0">
            <x v="19"/>
          </reference>
        </references>
      </pivotArea>
    </format>
    <format dxfId="440">
      <pivotArea dataOnly="0" labelOnly="1" outline="0" fieldPosition="0">
        <references count="5">
          <reference field="0" count="1">
            <x v="21"/>
          </reference>
          <reference field="2" count="1" selected="0">
            <x v="13"/>
          </reference>
          <reference field="3" count="1" selected="0">
            <x v="86"/>
          </reference>
          <reference field="6" count="1" selected="0">
            <x v="1"/>
          </reference>
          <reference field="10" count="1" selected="0">
            <x v="19"/>
          </reference>
        </references>
      </pivotArea>
    </format>
    <format dxfId="439">
      <pivotArea dataOnly="0" labelOnly="1" outline="0" fieldPosition="0">
        <references count="5">
          <reference field="0" count="1">
            <x v="20"/>
          </reference>
          <reference field="2" count="1" selected="0">
            <x v="13"/>
          </reference>
          <reference field="3" count="1" selected="0">
            <x v="88"/>
          </reference>
          <reference field="6" count="1" selected="0">
            <x v="1"/>
          </reference>
          <reference field="10" count="1" selected="0">
            <x v="19"/>
          </reference>
        </references>
      </pivotArea>
    </format>
    <format dxfId="438">
      <pivotArea dataOnly="0" labelOnly="1" outline="0" fieldPosition="0">
        <references count="5">
          <reference field="0" count="2">
            <x v="25"/>
            <x v="167"/>
          </reference>
          <reference field="2" count="1" selected="0">
            <x v="13"/>
          </reference>
          <reference field="3" count="1" selected="0">
            <x v="91"/>
          </reference>
          <reference field="6" count="1" selected="0">
            <x v="1"/>
          </reference>
          <reference field="10" count="1" selected="0">
            <x v="19"/>
          </reference>
        </references>
      </pivotArea>
    </format>
    <format dxfId="437">
      <pivotArea dataOnly="0" labelOnly="1" outline="0" fieldPosition="0">
        <references count="5">
          <reference field="0" count="1">
            <x v="52"/>
          </reference>
          <reference field="2" count="1" selected="0">
            <x v="13"/>
          </reference>
          <reference field="3" count="1" selected="0">
            <x v="96"/>
          </reference>
          <reference field="6" count="1" selected="0">
            <x v="1"/>
          </reference>
          <reference field="10" count="1" selected="0">
            <x v="19"/>
          </reference>
        </references>
      </pivotArea>
    </format>
    <format dxfId="436">
      <pivotArea dataOnly="0" labelOnly="1" outline="0" fieldPosition="0">
        <references count="5">
          <reference field="0" count="2">
            <x v="74"/>
            <x v="149"/>
          </reference>
          <reference field="2" count="1" selected="0">
            <x v="13"/>
          </reference>
          <reference field="3" count="1" selected="0">
            <x v="75"/>
          </reference>
          <reference field="6" count="1" selected="0">
            <x v="1"/>
          </reference>
          <reference field="10" count="1" selected="0">
            <x v="20"/>
          </reference>
        </references>
      </pivotArea>
    </format>
    <format dxfId="435">
      <pivotArea dataOnly="0" labelOnly="1" outline="0" fieldPosition="0">
        <references count="5">
          <reference field="0" count="1">
            <x v="102"/>
          </reference>
          <reference field="2" count="1" selected="0">
            <x v="13"/>
          </reference>
          <reference field="3" count="1" selected="0">
            <x v="84"/>
          </reference>
          <reference field="6" count="1" selected="0">
            <x v="1"/>
          </reference>
          <reference field="10" count="1" selected="0">
            <x v="20"/>
          </reference>
        </references>
      </pivotArea>
    </format>
    <format dxfId="434">
      <pivotArea dataOnly="0" labelOnly="1" outline="0" fieldPosition="0">
        <references count="5">
          <reference field="0" count="1">
            <x v="139"/>
          </reference>
          <reference field="2" count="1" selected="0">
            <x v="13"/>
          </reference>
          <reference field="3" count="1" selected="0">
            <x v="89"/>
          </reference>
          <reference field="6" count="1" selected="0">
            <x v="1"/>
          </reference>
          <reference field="10" count="1" selected="0">
            <x v="21"/>
          </reference>
        </references>
      </pivotArea>
    </format>
    <format dxfId="433">
      <pivotArea dataOnly="0" labelOnly="1" outline="0" fieldPosition="0">
        <references count="5">
          <reference field="0" count="3">
            <x v="63"/>
            <x v="174"/>
            <x v="208"/>
          </reference>
          <reference field="2" count="1" selected="0">
            <x v="13"/>
          </reference>
          <reference field="3" count="1" selected="0">
            <x v="96"/>
          </reference>
          <reference field="6" count="1" selected="0">
            <x v="1"/>
          </reference>
          <reference field="10" count="1" selected="0">
            <x v="21"/>
          </reference>
        </references>
      </pivotArea>
    </format>
    <format dxfId="432">
      <pivotArea dataOnly="0" labelOnly="1" outline="0" fieldPosition="0">
        <references count="5">
          <reference field="0" count="1">
            <x v="116"/>
          </reference>
          <reference field="2" count="1" selected="0">
            <x v="13"/>
          </reference>
          <reference field="3" count="1" selected="0">
            <x v="91"/>
          </reference>
          <reference field="6" count="1" selected="0">
            <x v="1"/>
          </reference>
          <reference field="10" count="1" selected="0">
            <x v="23"/>
          </reference>
        </references>
      </pivotArea>
    </format>
    <format dxfId="431">
      <pivotArea dataOnly="0" labelOnly="1" outline="0" fieldPosition="0">
        <references count="5">
          <reference field="0" count="1">
            <x v="71"/>
          </reference>
          <reference field="2" count="1" selected="0">
            <x v="13"/>
          </reference>
          <reference field="3" count="1" selected="0">
            <x v="96"/>
          </reference>
          <reference field="6" count="1" selected="0">
            <x v="1"/>
          </reference>
          <reference field="10" count="1" selected="0">
            <x v="23"/>
          </reference>
        </references>
      </pivotArea>
    </format>
    <format dxfId="430">
      <pivotArea dataOnly="0" labelOnly="1" outline="0" fieldPosition="0">
        <references count="5">
          <reference field="0" count="1">
            <x v="58"/>
          </reference>
          <reference field="2" count="1" selected="0">
            <x v="13"/>
          </reference>
          <reference field="3" count="1" selected="0">
            <x v="67"/>
          </reference>
          <reference field="6" count="1" selected="0">
            <x v="1"/>
          </reference>
          <reference field="10" count="1" selected="0">
            <x v="24"/>
          </reference>
        </references>
      </pivotArea>
    </format>
    <format dxfId="429">
      <pivotArea dataOnly="0" labelOnly="1" outline="0" fieldPosition="0">
        <references count="5">
          <reference field="0" count="1">
            <x v="186"/>
          </reference>
          <reference field="2" count="1" selected="0">
            <x v="13"/>
          </reference>
          <reference field="3" count="1" selected="0">
            <x v="85"/>
          </reference>
          <reference field="6" count="1" selected="0">
            <x v="1"/>
          </reference>
          <reference field="10" count="1" selected="0">
            <x v="24"/>
          </reference>
        </references>
      </pivotArea>
    </format>
    <format dxfId="428">
      <pivotArea dataOnly="0" labelOnly="1" outline="0" fieldPosition="0">
        <references count="5">
          <reference field="0" count="2">
            <x v="178"/>
            <x v="179"/>
          </reference>
          <reference field="2" count="1" selected="0">
            <x v="13"/>
          </reference>
          <reference field="3" count="1" selected="0">
            <x v="96"/>
          </reference>
          <reference field="6" count="1" selected="0">
            <x v="1"/>
          </reference>
          <reference field="10" count="1" selected="0">
            <x v="24"/>
          </reference>
        </references>
      </pivotArea>
    </format>
    <format dxfId="427">
      <pivotArea dataOnly="0" labelOnly="1" outline="0" fieldPosition="0">
        <references count="5">
          <reference field="0" count="1">
            <x v="104"/>
          </reference>
          <reference field="2" count="1" selected="0">
            <x v="13"/>
          </reference>
          <reference field="3" count="1" selected="0">
            <x v="92"/>
          </reference>
          <reference field="6" count="1" selected="0">
            <x v="1"/>
          </reference>
          <reference field="10" count="1" selected="0">
            <x v="25"/>
          </reference>
        </references>
      </pivotArea>
    </format>
    <format dxfId="426">
      <pivotArea dataOnly="0" labelOnly="1" outline="0" fieldPosition="0">
        <references count="5">
          <reference field="0" count="2">
            <x v="72"/>
            <x v="115"/>
          </reference>
          <reference field="2" count="1" selected="0">
            <x v="13"/>
          </reference>
          <reference field="3" count="1" selected="0">
            <x v="70"/>
          </reference>
          <reference field="6" count="1" selected="0">
            <x v="1"/>
          </reference>
          <reference field="10" count="1" selected="0">
            <x v="26"/>
          </reference>
        </references>
      </pivotArea>
    </format>
    <format dxfId="425">
      <pivotArea dataOnly="0" labelOnly="1" outline="0" fieldPosition="0">
        <references count="5">
          <reference field="0" count="1">
            <x v="59"/>
          </reference>
          <reference field="2" count="1" selected="0">
            <x v="13"/>
          </reference>
          <reference field="3" count="1" selected="0">
            <x v="96"/>
          </reference>
          <reference field="6" count="1" selected="0">
            <x v="1"/>
          </reference>
          <reference field="10" count="1" selected="0">
            <x v="26"/>
          </reference>
        </references>
      </pivotArea>
    </format>
    <format dxfId="424">
      <pivotArea dataOnly="0" labelOnly="1" outline="0" fieldPosition="0">
        <references count="5">
          <reference field="0" count="1">
            <x v="15"/>
          </reference>
          <reference field="2" count="1" selected="0">
            <x v="15"/>
          </reference>
          <reference field="3" count="1" selected="0">
            <x v="43"/>
          </reference>
          <reference field="6" count="1" selected="0">
            <x v="1"/>
          </reference>
          <reference field="10" count="1" selected="0">
            <x v="0"/>
          </reference>
        </references>
      </pivotArea>
    </format>
    <format dxfId="423">
      <pivotArea dataOnly="0" labelOnly="1" outline="0" fieldPosition="0">
        <references count="5">
          <reference field="0" count="1">
            <x v="15"/>
          </reference>
          <reference field="2" count="1" selected="0">
            <x v="15"/>
          </reference>
          <reference field="3" count="1" selected="0">
            <x v="51"/>
          </reference>
          <reference field="6" count="1" selected="0">
            <x v="1"/>
          </reference>
          <reference field="10" count="1" selected="0">
            <x v="0"/>
          </reference>
        </references>
      </pivotArea>
    </format>
    <format dxfId="422">
      <pivotArea dataOnly="0" labelOnly="1" outline="0" fieldPosition="0">
        <references count="5">
          <reference field="0" count="1">
            <x v="15"/>
          </reference>
          <reference field="2" count="1" selected="0">
            <x v="15"/>
          </reference>
          <reference field="3" count="1" selected="0">
            <x v="55"/>
          </reference>
          <reference field="6" count="1" selected="0">
            <x v="1"/>
          </reference>
          <reference field="10" count="1" selected="0">
            <x v="0"/>
          </reference>
        </references>
      </pivotArea>
    </format>
    <format dxfId="421">
      <pivotArea dataOnly="0" labelOnly="1" outline="0" fieldPosition="0">
        <references count="5">
          <reference field="0" count="1">
            <x v="93"/>
          </reference>
          <reference field="2" count="1" selected="0">
            <x v="15"/>
          </reference>
          <reference field="3" count="1" selected="0">
            <x v="47"/>
          </reference>
          <reference field="6" count="1" selected="0">
            <x v="1"/>
          </reference>
          <reference field="10" count="1" selected="0">
            <x v="1"/>
          </reference>
        </references>
      </pivotArea>
    </format>
    <format dxfId="420">
      <pivotArea dataOnly="0" labelOnly="1" outline="0" fieldPosition="0">
        <references count="5">
          <reference field="0" count="1">
            <x v="93"/>
          </reference>
          <reference field="2" count="1" selected="0">
            <x v="15"/>
          </reference>
          <reference field="3" count="1" selected="0">
            <x v="51"/>
          </reference>
          <reference field="6" count="1" selected="0">
            <x v="1"/>
          </reference>
          <reference field="10" count="1" selected="0">
            <x v="1"/>
          </reference>
        </references>
      </pivotArea>
    </format>
    <format dxfId="419">
      <pivotArea dataOnly="0" labelOnly="1" outline="0" fieldPosition="0">
        <references count="5">
          <reference field="0" count="1">
            <x v="93"/>
          </reference>
          <reference field="2" count="1" selected="0">
            <x v="15"/>
          </reference>
          <reference field="3" count="1" selected="0">
            <x v="55"/>
          </reference>
          <reference field="6" count="1" selected="0">
            <x v="1"/>
          </reference>
          <reference field="10" count="1" selected="0">
            <x v="1"/>
          </reference>
        </references>
      </pivotArea>
    </format>
    <format dxfId="418">
      <pivotArea dataOnly="0" labelOnly="1" outline="0" fieldPosition="0">
        <references count="5">
          <reference field="0" count="1">
            <x v="148"/>
          </reference>
          <reference field="2" count="1" selected="0">
            <x v="15"/>
          </reference>
          <reference field="3" count="1" selected="0">
            <x v="47"/>
          </reference>
          <reference field="6" count="1" selected="0">
            <x v="1"/>
          </reference>
          <reference field="10" count="1" selected="0">
            <x v="2"/>
          </reference>
        </references>
      </pivotArea>
    </format>
    <format dxfId="417">
      <pivotArea dataOnly="0" labelOnly="1" outline="0" fieldPosition="0">
        <references count="5">
          <reference field="0" count="1">
            <x v="148"/>
          </reference>
          <reference field="2" count="1" selected="0">
            <x v="15"/>
          </reference>
          <reference field="3" count="1" selected="0">
            <x v="51"/>
          </reference>
          <reference field="6" count="1" selected="0">
            <x v="1"/>
          </reference>
          <reference field="10" count="1" selected="0">
            <x v="2"/>
          </reference>
        </references>
      </pivotArea>
    </format>
    <format dxfId="416">
      <pivotArea dataOnly="0" labelOnly="1" outline="0" fieldPosition="0">
        <references count="5">
          <reference field="0" count="1">
            <x v="148"/>
          </reference>
          <reference field="2" count="1" selected="0">
            <x v="15"/>
          </reference>
          <reference field="3" count="1" selected="0">
            <x v="55"/>
          </reference>
          <reference field="6" count="1" selected="0">
            <x v="1"/>
          </reference>
          <reference field="10" count="1" selected="0">
            <x v="2"/>
          </reference>
        </references>
      </pivotArea>
    </format>
    <format dxfId="415">
      <pivotArea dataOnly="0" labelOnly="1" outline="0" fieldPosition="0">
        <references count="5">
          <reference field="0" count="1">
            <x v="146"/>
          </reference>
          <reference field="2" count="1" selected="0">
            <x v="15"/>
          </reference>
          <reference field="3" count="1" selected="0">
            <x v="41"/>
          </reference>
          <reference field="6" count="1" selected="0">
            <x v="1"/>
          </reference>
          <reference field="10" count="1" selected="0">
            <x v="3"/>
          </reference>
        </references>
      </pivotArea>
    </format>
    <format dxfId="414">
      <pivotArea dataOnly="0" labelOnly="1" outline="0" fieldPosition="0">
        <references count="5">
          <reference field="0" count="1">
            <x v="14"/>
          </reference>
          <reference field="2" count="1" selected="0">
            <x v="15"/>
          </reference>
          <reference field="3" count="1" selected="0">
            <x v="43"/>
          </reference>
          <reference field="6" count="1" selected="0">
            <x v="1"/>
          </reference>
          <reference field="10" count="1" selected="0">
            <x v="3"/>
          </reference>
        </references>
      </pivotArea>
    </format>
    <format dxfId="413">
      <pivotArea dataOnly="0" labelOnly="1" outline="0" fieldPosition="0">
        <references count="5">
          <reference field="0" count="1">
            <x v="197"/>
          </reference>
          <reference field="2" count="1" selected="0">
            <x v="15"/>
          </reference>
          <reference field="3" count="1" selected="0">
            <x v="47"/>
          </reference>
          <reference field="6" count="1" selected="0">
            <x v="1"/>
          </reference>
          <reference field="10" count="1" selected="0">
            <x v="3"/>
          </reference>
        </references>
      </pivotArea>
    </format>
    <format dxfId="412">
      <pivotArea dataOnly="0" labelOnly="1" outline="0" fieldPosition="0">
        <references count="5">
          <reference field="0" count="2">
            <x v="14"/>
            <x v="149"/>
          </reference>
          <reference field="2" count="1" selected="0">
            <x v="15"/>
          </reference>
          <reference field="3" count="1" selected="0">
            <x v="51"/>
          </reference>
          <reference field="6" count="1" selected="0">
            <x v="1"/>
          </reference>
          <reference field="10" count="1" selected="0">
            <x v="3"/>
          </reference>
        </references>
      </pivotArea>
    </format>
    <format dxfId="411">
      <pivotArea dataOnly="0" labelOnly="1" outline="0" fieldPosition="0">
        <references count="5">
          <reference field="0" count="2">
            <x v="14"/>
            <x v="149"/>
          </reference>
          <reference field="2" count="1" selected="0">
            <x v="15"/>
          </reference>
          <reference field="3" count="1" selected="0">
            <x v="55"/>
          </reference>
          <reference field="6" count="1" selected="0">
            <x v="1"/>
          </reference>
          <reference field="10" count="1" selected="0">
            <x v="3"/>
          </reference>
        </references>
      </pivotArea>
    </format>
    <format dxfId="410">
      <pivotArea dataOnly="0" labelOnly="1" outline="0" fieldPosition="0">
        <references count="5">
          <reference field="0" count="2">
            <x v="40"/>
            <x v="100"/>
          </reference>
          <reference field="2" count="1" selected="0">
            <x v="15"/>
          </reference>
          <reference field="3" count="1" selected="0">
            <x v="41"/>
          </reference>
          <reference field="6" count="1" selected="0">
            <x v="1"/>
          </reference>
          <reference field="10" count="1" selected="0">
            <x v="9"/>
          </reference>
        </references>
      </pivotArea>
    </format>
    <format dxfId="409">
      <pivotArea dataOnly="0" labelOnly="1" outline="0" fieldPosition="0">
        <references count="5">
          <reference field="0" count="2">
            <x v="39"/>
            <x v="105"/>
          </reference>
          <reference field="2" count="1" selected="0">
            <x v="15"/>
          </reference>
          <reference field="3" count="1" selected="0">
            <x v="47"/>
          </reference>
          <reference field="6" count="1" selected="0">
            <x v="1"/>
          </reference>
          <reference field="10" count="1" selected="0">
            <x v="9"/>
          </reference>
        </references>
      </pivotArea>
    </format>
    <format dxfId="408">
      <pivotArea dataOnly="0" labelOnly="1" outline="0" fieldPosition="0">
        <references count="5">
          <reference field="0" count="4">
            <x v="39"/>
            <x v="40"/>
            <x v="100"/>
            <x v="105"/>
          </reference>
          <reference field="2" count="1" selected="0">
            <x v="15"/>
          </reference>
          <reference field="3" count="1" selected="0">
            <x v="51"/>
          </reference>
          <reference field="6" count="1" selected="0">
            <x v="1"/>
          </reference>
          <reference field="10" count="1" selected="0">
            <x v="9"/>
          </reference>
        </references>
      </pivotArea>
    </format>
    <format dxfId="407">
      <pivotArea dataOnly="0" labelOnly="1" outline="0" fieldPosition="0">
        <references count="5">
          <reference field="0" count="4">
            <x v="39"/>
            <x v="40"/>
            <x v="100"/>
            <x v="105"/>
          </reference>
          <reference field="2" count="1" selected="0">
            <x v="15"/>
          </reference>
          <reference field="3" count="1" selected="0">
            <x v="55"/>
          </reference>
          <reference field="6" count="1" selected="0">
            <x v="1"/>
          </reference>
          <reference field="10" count="1" selected="0">
            <x v="9"/>
          </reference>
        </references>
      </pivotArea>
    </format>
    <format dxfId="406">
      <pivotArea dataOnly="0" labelOnly="1" outline="0" fieldPosition="0">
        <references count="5">
          <reference field="0" count="1">
            <x v="22"/>
          </reference>
          <reference field="2" count="1" selected="0">
            <x v="15"/>
          </reference>
          <reference field="3" count="1" selected="0">
            <x v="43"/>
          </reference>
          <reference field="6" count="1" selected="0">
            <x v="1"/>
          </reference>
          <reference field="10" count="1" selected="0">
            <x v="10"/>
          </reference>
        </references>
      </pivotArea>
    </format>
    <format dxfId="405">
      <pivotArea dataOnly="0" labelOnly="1" outline="0" fieldPosition="0">
        <references count="5">
          <reference field="0" count="1">
            <x v="22"/>
          </reference>
          <reference field="2" count="1" selected="0">
            <x v="15"/>
          </reference>
          <reference field="3" count="1" selected="0">
            <x v="44"/>
          </reference>
          <reference field="6" count="1" selected="0">
            <x v="1"/>
          </reference>
          <reference field="10" count="1" selected="0">
            <x v="10"/>
          </reference>
        </references>
      </pivotArea>
    </format>
    <format dxfId="404">
      <pivotArea dataOnly="0" labelOnly="1" outline="0" fieldPosition="0">
        <references count="5">
          <reference field="0" count="1">
            <x v="22"/>
          </reference>
          <reference field="2" count="1" selected="0">
            <x v="15"/>
          </reference>
          <reference field="3" count="1" selected="0">
            <x v="48"/>
          </reference>
          <reference field="6" count="1" selected="0">
            <x v="1"/>
          </reference>
          <reference field="10" count="1" selected="0">
            <x v="10"/>
          </reference>
        </references>
      </pivotArea>
    </format>
    <format dxfId="403">
      <pivotArea dataOnly="0" labelOnly="1" outline="0" fieldPosition="0">
        <references count="5">
          <reference field="0" count="1">
            <x v="22"/>
          </reference>
          <reference field="2" count="1" selected="0">
            <x v="15"/>
          </reference>
          <reference field="3" count="1" selected="0">
            <x v="49"/>
          </reference>
          <reference field="6" count="1" selected="0">
            <x v="1"/>
          </reference>
          <reference field="10" count="1" selected="0">
            <x v="10"/>
          </reference>
        </references>
      </pivotArea>
    </format>
    <format dxfId="402">
      <pivotArea dataOnly="0" labelOnly="1" outline="0" fieldPosition="0">
        <references count="5">
          <reference field="0" count="1">
            <x v="22"/>
          </reference>
          <reference field="2" count="1" selected="0">
            <x v="15"/>
          </reference>
          <reference field="3" count="1" selected="0">
            <x v="50"/>
          </reference>
          <reference field="6" count="1" selected="0">
            <x v="1"/>
          </reference>
          <reference field="10" count="1" selected="0">
            <x v="10"/>
          </reference>
        </references>
      </pivotArea>
    </format>
    <format dxfId="401">
      <pivotArea dataOnly="0" labelOnly="1" outline="0" fieldPosition="0">
        <references count="5">
          <reference field="0" count="1">
            <x v="190"/>
          </reference>
          <reference field="2" count="1" selected="0">
            <x v="15"/>
          </reference>
          <reference field="3" count="1" selected="0">
            <x v="42"/>
          </reference>
          <reference field="6" count="1" selected="0">
            <x v="1"/>
          </reference>
          <reference field="10" count="1" selected="0">
            <x v="12"/>
          </reference>
        </references>
      </pivotArea>
    </format>
    <format dxfId="400">
      <pivotArea dataOnly="0" labelOnly="1" outline="0" fieldPosition="0">
        <references count="5">
          <reference field="0" count="2">
            <x v="5"/>
            <x v="86"/>
          </reference>
          <reference field="2" count="1" selected="0">
            <x v="15"/>
          </reference>
          <reference field="3" count="1" selected="0">
            <x v="43"/>
          </reference>
          <reference field="6" count="1" selected="0">
            <x v="1"/>
          </reference>
          <reference field="10" count="1" selected="0">
            <x v="12"/>
          </reference>
        </references>
      </pivotArea>
    </format>
    <format dxfId="399">
      <pivotArea dataOnly="0" labelOnly="1" outline="0" fieldPosition="0">
        <references count="5">
          <reference field="0" count="1">
            <x v="190"/>
          </reference>
          <reference field="2" count="1" selected="0">
            <x v="15"/>
          </reference>
          <reference field="3" count="1" selected="0">
            <x v="52"/>
          </reference>
          <reference field="6" count="1" selected="0">
            <x v="1"/>
          </reference>
          <reference field="10" count="1" selected="0">
            <x v="12"/>
          </reference>
        </references>
      </pivotArea>
    </format>
    <format dxfId="398">
      <pivotArea dataOnly="0" labelOnly="1" outline="0" fieldPosition="0">
        <references count="5">
          <reference field="0" count="2">
            <x v="4"/>
            <x v="86"/>
          </reference>
          <reference field="2" count="1" selected="0">
            <x v="15"/>
          </reference>
          <reference field="3" count="1" selected="0">
            <x v="53"/>
          </reference>
          <reference field="6" count="1" selected="0">
            <x v="1"/>
          </reference>
          <reference field="10" count="1" selected="0">
            <x v="12"/>
          </reference>
        </references>
      </pivotArea>
    </format>
    <format dxfId="397">
      <pivotArea dataOnly="0" labelOnly="1" outline="0" fieldPosition="0">
        <references count="5">
          <reference field="0" count="1">
            <x v="190"/>
          </reference>
          <reference field="2" count="1" selected="0">
            <x v="15"/>
          </reference>
          <reference field="3" count="1" selected="0">
            <x v="56"/>
          </reference>
          <reference field="6" count="1" selected="0">
            <x v="1"/>
          </reference>
          <reference field="10" count="1" selected="0">
            <x v="12"/>
          </reference>
        </references>
      </pivotArea>
    </format>
    <format dxfId="396">
      <pivotArea dataOnly="0" labelOnly="1" outline="0" fieldPosition="0">
        <references count="5">
          <reference field="0" count="2">
            <x v="4"/>
            <x v="86"/>
          </reference>
          <reference field="2" count="1" selected="0">
            <x v="15"/>
          </reference>
          <reference field="3" count="1" selected="0">
            <x v="57"/>
          </reference>
          <reference field="6" count="1" selected="0">
            <x v="1"/>
          </reference>
          <reference field="10" count="1" selected="0">
            <x v="12"/>
          </reference>
        </references>
      </pivotArea>
    </format>
    <format dxfId="395">
      <pivotArea dataOnly="0" labelOnly="1" outline="0" fieldPosition="0">
        <references count="5">
          <reference field="0" count="2">
            <x v="25"/>
            <x v="164"/>
          </reference>
          <reference field="2" count="1" selected="0">
            <x v="15"/>
          </reference>
          <reference field="3" count="1" selected="0">
            <x v="42"/>
          </reference>
          <reference field="6" count="1" selected="0">
            <x v="1"/>
          </reference>
          <reference field="10" count="1" selected="0">
            <x v="14"/>
          </reference>
        </references>
      </pivotArea>
    </format>
    <format dxfId="394">
      <pivotArea dataOnly="0" labelOnly="1" outline="0" fieldPosition="0">
        <references count="5">
          <reference field="0" count="2">
            <x v="25"/>
            <x v="166"/>
          </reference>
          <reference field="2" count="1" selected="0">
            <x v="15"/>
          </reference>
          <reference field="3" count="1" selected="0">
            <x v="52"/>
          </reference>
          <reference field="6" count="1" selected="0">
            <x v="1"/>
          </reference>
          <reference field="10" count="1" selected="0">
            <x v="14"/>
          </reference>
        </references>
      </pivotArea>
    </format>
    <format dxfId="393">
      <pivotArea dataOnly="0" labelOnly="1" outline="0" fieldPosition="0">
        <references count="5">
          <reference field="0" count="2">
            <x v="25"/>
            <x v="166"/>
          </reference>
          <reference field="2" count="1" selected="0">
            <x v="15"/>
          </reference>
          <reference field="3" count="1" selected="0">
            <x v="56"/>
          </reference>
          <reference field="6" count="1" selected="0">
            <x v="1"/>
          </reference>
          <reference field="10" count="1" selected="0">
            <x v="14"/>
          </reference>
        </references>
      </pivotArea>
    </format>
    <format dxfId="392">
      <pivotArea dataOnly="0" labelOnly="1" outline="0" fieldPosition="0">
        <references count="5">
          <reference field="0" count="1">
            <x v="211"/>
          </reference>
          <reference field="2" count="1" selected="0">
            <x v="15"/>
          </reference>
          <reference field="3" count="1" selected="0">
            <x v="42"/>
          </reference>
          <reference field="6" count="1" selected="0">
            <x v="1"/>
          </reference>
          <reference field="10" count="1" selected="0">
            <x v="16"/>
          </reference>
        </references>
      </pivotArea>
    </format>
    <format dxfId="391">
      <pivotArea dataOnly="0" labelOnly="1" outline="0" fieldPosition="0">
        <references count="5">
          <reference field="0" count="1">
            <x v="211"/>
          </reference>
          <reference field="2" count="1" selected="0">
            <x v="15"/>
          </reference>
          <reference field="3" count="1" selected="0">
            <x v="52"/>
          </reference>
          <reference field="6" count="1" selected="0">
            <x v="1"/>
          </reference>
          <reference field="10" count="1" selected="0">
            <x v="16"/>
          </reference>
        </references>
      </pivotArea>
    </format>
    <format dxfId="390">
      <pivotArea dataOnly="0" labelOnly="1" outline="0" fieldPosition="0">
        <references count="5">
          <reference field="0" count="1">
            <x v="211"/>
          </reference>
          <reference field="2" count="1" selected="0">
            <x v="15"/>
          </reference>
          <reference field="3" count="1" selected="0">
            <x v="56"/>
          </reference>
          <reference field="6" count="1" selected="0">
            <x v="1"/>
          </reference>
          <reference field="10" count="1" selected="0">
            <x v="16"/>
          </reference>
        </references>
      </pivotArea>
    </format>
    <format dxfId="389">
      <pivotArea dataOnly="0" labelOnly="1" outline="0" fieldPosition="0">
        <references count="5">
          <reference field="0" count="1">
            <x v="210"/>
          </reference>
          <reference field="2" count="1" selected="0">
            <x v="15"/>
          </reference>
          <reference field="3" count="1" selected="0">
            <x v="42"/>
          </reference>
          <reference field="6" count="1" selected="0">
            <x v="1"/>
          </reference>
          <reference field="10" count="1" selected="0">
            <x v="17"/>
          </reference>
        </references>
      </pivotArea>
    </format>
    <format dxfId="388">
      <pivotArea dataOnly="0" labelOnly="1" outline="0" fieldPosition="0">
        <references count="5">
          <reference field="0" count="1">
            <x v="119"/>
          </reference>
          <reference field="2" count="1" selected="0">
            <x v="15"/>
          </reference>
          <reference field="3" count="1" selected="0">
            <x v="45"/>
          </reference>
          <reference field="6" count="1" selected="0">
            <x v="1"/>
          </reference>
          <reference field="10" count="1" selected="0">
            <x v="17"/>
          </reference>
        </references>
      </pivotArea>
    </format>
    <format dxfId="387">
      <pivotArea dataOnly="0" labelOnly="1" outline="0" fieldPosition="0">
        <references count="5">
          <reference field="0" count="2">
            <x v="11"/>
            <x v="187"/>
          </reference>
          <reference field="2" count="1" selected="0">
            <x v="15"/>
          </reference>
          <reference field="3" count="1" selected="0">
            <x v="42"/>
          </reference>
          <reference field="6" count="1" selected="0">
            <x v="1"/>
          </reference>
          <reference field="10" count="1" selected="0">
            <x v="18"/>
          </reference>
        </references>
      </pivotArea>
    </format>
    <format dxfId="386">
      <pivotArea dataOnly="0" labelOnly="1" outline="0" fieldPosition="0">
        <references count="5">
          <reference field="0" count="1">
            <x v="11"/>
          </reference>
          <reference field="2" count="1" selected="0">
            <x v="15"/>
          </reference>
          <reference field="3" count="1" selected="0">
            <x v="43"/>
          </reference>
          <reference field="6" count="1" selected="0">
            <x v="1"/>
          </reference>
          <reference field="10" count="1" selected="0">
            <x v="18"/>
          </reference>
        </references>
      </pivotArea>
    </format>
    <format dxfId="385">
      <pivotArea dataOnly="0" labelOnly="1" outline="0" fieldPosition="0">
        <references count="5">
          <reference field="0" count="2">
            <x v="11"/>
            <x v="188"/>
          </reference>
          <reference field="2" count="1" selected="0">
            <x v="15"/>
          </reference>
          <reference field="3" count="1" selected="0">
            <x v="52"/>
          </reference>
          <reference field="6" count="1" selected="0">
            <x v="1"/>
          </reference>
          <reference field="10" count="1" selected="0">
            <x v="18"/>
          </reference>
        </references>
      </pivotArea>
    </format>
    <format dxfId="384">
      <pivotArea dataOnly="0" labelOnly="1" outline="0" fieldPosition="0">
        <references count="5">
          <reference field="0" count="1">
            <x v="11"/>
          </reference>
          <reference field="2" count="1" selected="0">
            <x v="15"/>
          </reference>
          <reference field="3" count="1" selected="0">
            <x v="53"/>
          </reference>
          <reference field="6" count="1" selected="0">
            <x v="1"/>
          </reference>
          <reference field="10" count="1" selected="0">
            <x v="18"/>
          </reference>
        </references>
      </pivotArea>
    </format>
    <format dxfId="383">
      <pivotArea dataOnly="0" labelOnly="1" outline="0" fieldPosition="0">
        <references count="5">
          <reference field="0" count="2">
            <x v="11"/>
            <x v="188"/>
          </reference>
          <reference field="2" count="1" selected="0">
            <x v="15"/>
          </reference>
          <reference field="3" count="1" selected="0">
            <x v="56"/>
          </reference>
          <reference field="6" count="1" selected="0">
            <x v="1"/>
          </reference>
          <reference field="10" count="1" selected="0">
            <x v="18"/>
          </reference>
        </references>
      </pivotArea>
    </format>
    <format dxfId="382">
      <pivotArea dataOnly="0" labelOnly="1" outline="0" fieldPosition="0">
        <references count="5">
          <reference field="0" count="1">
            <x v="11"/>
          </reference>
          <reference field="2" count="1" selected="0">
            <x v="15"/>
          </reference>
          <reference field="3" count="1" selected="0">
            <x v="57"/>
          </reference>
          <reference field="6" count="1" selected="0">
            <x v="1"/>
          </reference>
          <reference field="10" count="1" selected="0">
            <x v="18"/>
          </reference>
        </references>
      </pivotArea>
    </format>
    <format dxfId="381">
      <pivotArea dataOnly="0" labelOnly="1" outline="0" fieldPosition="0">
        <references count="5">
          <reference field="0" count="2">
            <x v="124"/>
            <x v="139"/>
          </reference>
          <reference field="2" count="1" selected="0">
            <x v="15"/>
          </reference>
          <reference field="3" count="1" selected="0">
            <x v="43"/>
          </reference>
          <reference field="6" count="1" selected="0">
            <x v="1"/>
          </reference>
          <reference field="10" count="1" selected="0">
            <x v="21"/>
          </reference>
        </references>
      </pivotArea>
    </format>
    <format dxfId="380">
      <pivotArea dataOnly="0" labelOnly="1" outline="0" fieldPosition="0">
        <references count="5">
          <reference field="0" count="2">
            <x v="124"/>
            <x v="139"/>
          </reference>
          <reference field="2" count="1" selected="0">
            <x v="15"/>
          </reference>
          <reference field="3" count="1" selected="0">
            <x v="53"/>
          </reference>
          <reference field="6" count="1" selected="0">
            <x v="1"/>
          </reference>
          <reference field="10" count="1" selected="0">
            <x v="21"/>
          </reference>
        </references>
      </pivotArea>
    </format>
    <format dxfId="379">
      <pivotArea dataOnly="0" labelOnly="1" outline="0" fieldPosition="0">
        <references count="5">
          <reference field="0" count="2">
            <x v="124"/>
            <x v="139"/>
          </reference>
          <reference field="2" count="1" selected="0">
            <x v="15"/>
          </reference>
          <reference field="3" count="1" selected="0">
            <x v="57"/>
          </reference>
          <reference field="6" count="1" selected="0">
            <x v="1"/>
          </reference>
          <reference field="10" count="1" selected="0">
            <x v="21"/>
          </reference>
        </references>
      </pivotArea>
    </format>
    <format dxfId="378">
      <pivotArea dataOnly="0" labelOnly="1" outline="0" fieldPosition="0">
        <references count="5">
          <reference field="0" count="1">
            <x v="67"/>
          </reference>
          <reference field="2" count="1" selected="0">
            <x v="15"/>
          </reference>
          <reference field="3" count="1" selected="0">
            <x v="42"/>
          </reference>
          <reference field="6" count="1" selected="0">
            <x v="1"/>
          </reference>
          <reference field="10" count="1" selected="0">
            <x v="23"/>
          </reference>
        </references>
      </pivotArea>
    </format>
    <format dxfId="377">
      <pivotArea dataOnly="0" labelOnly="1" outline="0" fieldPosition="0">
        <references count="5">
          <reference field="0" count="1">
            <x v="67"/>
          </reference>
          <reference field="2" count="1" selected="0">
            <x v="15"/>
          </reference>
          <reference field="3" count="1" selected="0">
            <x v="52"/>
          </reference>
          <reference field="6" count="1" selected="0">
            <x v="1"/>
          </reference>
          <reference field="10" count="1" selected="0">
            <x v="23"/>
          </reference>
        </references>
      </pivotArea>
    </format>
    <format dxfId="376">
      <pivotArea dataOnly="0" labelOnly="1" outline="0" fieldPosition="0">
        <references count="5">
          <reference field="0" count="1">
            <x v="67"/>
          </reference>
          <reference field="2" count="1" selected="0">
            <x v="15"/>
          </reference>
          <reference field="3" count="1" selected="0">
            <x v="56"/>
          </reference>
          <reference field="6" count="1" selected="0">
            <x v="1"/>
          </reference>
          <reference field="10" count="1" selected="0">
            <x v="23"/>
          </reference>
        </references>
      </pivotArea>
    </format>
    <format dxfId="375">
      <pivotArea dataOnly="0" labelOnly="1" outline="0" fieldPosition="0">
        <references count="5">
          <reference field="0" count="2">
            <x v="25"/>
            <x v="166"/>
          </reference>
          <reference field="2" count="1" selected="0">
            <x v="15"/>
          </reference>
          <reference field="3" count="1" selected="0">
            <x v="42"/>
          </reference>
          <reference field="6" count="1" selected="0">
            <x v="1"/>
          </reference>
          <reference field="10" count="1" selected="0">
            <x v="24"/>
          </reference>
        </references>
      </pivotArea>
    </format>
    <format dxfId="374">
      <pivotArea dataOnly="0" labelOnly="1" outline="0" fieldPosition="0">
        <references count="5">
          <reference field="0" count="1">
            <x v="177"/>
          </reference>
          <reference field="2" count="1" selected="0">
            <x v="15"/>
          </reference>
          <reference field="3" count="1" selected="0">
            <x v="43"/>
          </reference>
          <reference field="6" count="1" selected="0">
            <x v="1"/>
          </reference>
          <reference field="10" count="1" selected="0">
            <x v="24"/>
          </reference>
        </references>
      </pivotArea>
    </format>
    <format dxfId="373">
      <pivotArea dataOnly="0" labelOnly="1" outline="0" fieldPosition="0">
        <references count="5">
          <reference field="0" count="2">
            <x v="25"/>
            <x v="166"/>
          </reference>
          <reference field="2" count="1" selected="0">
            <x v="15"/>
          </reference>
          <reference field="3" count="1" selected="0">
            <x v="52"/>
          </reference>
          <reference field="6" count="1" selected="0">
            <x v="1"/>
          </reference>
          <reference field="10" count="1" selected="0">
            <x v="24"/>
          </reference>
        </references>
      </pivotArea>
    </format>
    <format dxfId="372">
      <pivotArea dataOnly="0" labelOnly="1" outline="0" fieldPosition="0">
        <references count="5">
          <reference field="0" count="1">
            <x v="177"/>
          </reference>
          <reference field="2" count="1" selected="0">
            <x v="15"/>
          </reference>
          <reference field="3" count="1" selected="0">
            <x v="53"/>
          </reference>
          <reference field="6" count="1" selected="0">
            <x v="1"/>
          </reference>
          <reference field="10" count="1" selected="0">
            <x v="24"/>
          </reference>
        </references>
      </pivotArea>
    </format>
    <format dxfId="371">
      <pivotArea dataOnly="0" labelOnly="1" outline="0" fieldPosition="0">
        <references count="5">
          <reference field="0" count="2">
            <x v="25"/>
            <x v="166"/>
          </reference>
          <reference field="2" count="1" selected="0">
            <x v="15"/>
          </reference>
          <reference field="3" count="1" selected="0">
            <x v="56"/>
          </reference>
          <reference field="6" count="1" selected="0">
            <x v="1"/>
          </reference>
          <reference field="10" count="1" selected="0">
            <x v="24"/>
          </reference>
        </references>
      </pivotArea>
    </format>
    <format dxfId="370">
      <pivotArea dataOnly="0" labelOnly="1" outline="0" fieldPosition="0">
        <references count="5">
          <reference field="0" count="1">
            <x v="177"/>
          </reference>
          <reference field="2" count="1" selected="0">
            <x v="15"/>
          </reference>
          <reference field="3" count="1" selected="0">
            <x v="57"/>
          </reference>
          <reference field="6" count="1" selected="0">
            <x v="1"/>
          </reference>
          <reference field="10" count="1" selected="0">
            <x v="24"/>
          </reference>
        </references>
      </pivotArea>
    </format>
    <format dxfId="369">
      <pivotArea dataOnly="0" labelOnly="1" outline="0" fieldPosition="0">
        <references count="5">
          <reference field="0" count="2">
            <x v="105"/>
            <x v="144"/>
          </reference>
          <reference field="2" count="1" selected="0">
            <x v="15"/>
          </reference>
          <reference field="3" count="1" selected="0">
            <x v="43"/>
          </reference>
          <reference field="6" count="1" selected="0">
            <x v="1"/>
          </reference>
          <reference field="10" count="1" selected="0">
            <x v="25"/>
          </reference>
        </references>
      </pivotArea>
    </format>
    <format dxfId="368">
      <pivotArea dataOnly="0" labelOnly="1" outline="0" fieldPosition="0">
        <references count="5">
          <reference field="0" count="1">
            <x v="182"/>
          </reference>
          <reference field="2" count="1" selected="0">
            <x v="15"/>
          </reference>
          <reference field="3" count="1" selected="0">
            <x v="46"/>
          </reference>
          <reference field="6" count="1" selected="0">
            <x v="1"/>
          </reference>
          <reference field="10" count="1" selected="0">
            <x v="25"/>
          </reference>
        </references>
      </pivotArea>
    </format>
    <format dxfId="367">
      <pivotArea dataOnly="0" labelOnly="1" outline="0" fieldPosition="0">
        <references count="5">
          <reference field="0" count="2">
            <x v="105"/>
            <x v="144"/>
          </reference>
          <reference field="2" count="1" selected="0">
            <x v="15"/>
          </reference>
          <reference field="3" count="1" selected="0">
            <x v="53"/>
          </reference>
          <reference field="6" count="1" selected="0">
            <x v="1"/>
          </reference>
          <reference field="10" count="1" selected="0">
            <x v="25"/>
          </reference>
        </references>
      </pivotArea>
    </format>
    <format dxfId="366">
      <pivotArea dataOnly="0" labelOnly="1" outline="0" fieldPosition="0">
        <references count="5">
          <reference field="0" count="1">
            <x v="182"/>
          </reference>
          <reference field="2" count="1" selected="0">
            <x v="15"/>
          </reference>
          <reference field="3" count="1" selected="0">
            <x v="54"/>
          </reference>
          <reference field="6" count="1" selected="0">
            <x v="1"/>
          </reference>
          <reference field="10" count="1" selected="0">
            <x v="25"/>
          </reference>
        </references>
      </pivotArea>
    </format>
    <format dxfId="365">
      <pivotArea dataOnly="0" labelOnly="1" outline="0" fieldPosition="0">
        <references count="5">
          <reference field="0" count="2">
            <x v="105"/>
            <x v="144"/>
          </reference>
          <reference field="2" count="1" selected="0">
            <x v="15"/>
          </reference>
          <reference field="3" count="1" selected="0">
            <x v="57"/>
          </reference>
          <reference field="6" count="1" selected="0">
            <x v="1"/>
          </reference>
          <reference field="10" count="1" selected="0">
            <x v="25"/>
          </reference>
        </references>
      </pivotArea>
    </format>
    <format dxfId="364">
      <pivotArea dataOnly="0" labelOnly="1" outline="0" fieldPosition="0">
        <references count="5">
          <reference field="0" count="1">
            <x v="182"/>
          </reference>
          <reference field="2" count="1" selected="0">
            <x v="15"/>
          </reference>
          <reference field="3" count="1" selected="0">
            <x v="58"/>
          </reference>
          <reference field="6" count="1" selected="0">
            <x v="1"/>
          </reference>
          <reference field="10" count="1" selected="0">
            <x v="25"/>
          </reference>
        </references>
      </pivotArea>
    </format>
    <format dxfId="363">
      <pivotArea dataOnly="0" labelOnly="1" outline="0" fieldPosition="0">
        <references count="5">
          <reference field="0" count="1">
            <x v="57"/>
          </reference>
          <reference field="2" count="1" selected="0">
            <x v="16"/>
          </reference>
          <reference field="3" count="1" selected="0">
            <x v="36"/>
          </reference>
          <reference field="6" count="1" selected="0">
            <x v="1"/>
          </reference>
          <reference field="10" count="1" selected="0">
            <x v="1"/>
          </reference>
        </references>
      </pivotArea>
    </format>
    <format dxfId="362">
      <pivotArea dataOnly="0" labelOnly="1" outline="0" fieldPosition="0">
        <references count="5">
          <reference field="0" count="1">
            <x v="153"/>
          </reference>
          <reference field="2" count="1" selected="0">
            <x v="16"/>
          </reference>
          <reference field="3" count="1" selected="0">
            <x v="35"/>
          </reference>
          <reference field="6" count="1" selected="0">
            <x v="1"/>
          </reference>
          <reference field="10" count="1" selected="0">
            <x v="3"/>
          </reference>
        </references>
      </pivotArea>
    </format>
    <format dxfId="361">
      <pivotArea dataOnly="0" labelOnly="1" outline="0" fieldPosition="0">
        <references count="5">
          <reference field="0" count="2">
            <x v="149"/>
            <x v="154"/>
          </reference>
          <reference field="2" count="1" selected="0">
            <x v="16"/>
          </reference>
          <reference field="3" count="1" selected="0">
            <x v="34"/>
          </reference>
          <reference field="6" count="1" selected="0">
            <x v="1"/>
          </reference>
          <reference field="10" count="1" selected="0">
            <x v="9"/>
          </reference>
        </references>
      </pivotArea>
    </format>
    <format dxfId="360">
      <pivotArea dataOnly="0" labelOnly="1" outline="0" fieldPosition="0">
        <references count="5">
          <reference field="0" count="6">
            <x v="26"/>
            <x v="36"/>
            <x v="38"/>
            <x v="97"/>
            <x v="103"/>
            <x v="150"/>
          </reference>
          <reference field="2" count="1" selected="0">
            <x v="16"/>
          </reference>
          <reference field="3" count="1" selected="0">
            <x v="35"/>
          </reference>
          <reference field="6" count="1" selected="0">
            <x v="1"/>
          </reference>
          <reference field="10" count="1" selected="0">
            <x v="9"/>
          </reference>
        </references>
      </pivotArea>
    </format>
    <format dxfId="359">
      <pivotArea dataOnly="0" labelOnly="1" outline="0" fieldPosition="0">
        <references count="5">
          <reference field="0" count="2">
            <x v="99"/>
            <x v="135"/>
          </reference>
          <reference field="2" count="1" selected="0">
            <x v="18"/>
          </reference>
          <reference field="3" count="1" selected="0">
            <x v="38"/>
          </reference>
          <reference field="6" count="1" selected="0">
            <x v="1"/>
          </reference>
          <reference field="10" count="1" selected="0">
            <x v="1"/>
          </reference>
        </references>
      </pivotArea>
    </format>
    <format dxfId="358">
      <pivotArea dataOnly="0" labelOnly="1" outline="0" fieldPosition="0">
        <references count="5">
          <reference field="0" count="1">
            <x v="87"/>
          </reference>
          <reference field="2" count="1" selected="0">
            <x v="18"/>
          </reference>
          <reference field="3" count="1" selected="0">
            <x v="40"/>
          </reference>
          <reference field="6" count="1" selected="0">
            <x v="1"/>
          </reference>
          <reference field="10" count="1" selected="0">
            <x v="17"/>
          </reference>
        </references>
      </pivotArea>
    </format>
    <format dxfId="357">
      <pivotArea dataOnly="0" labelOnly="1" outline="0" fieldPosition="0">
        <references count="5">
          <reference field="0" count="1">
            <x v="21"/>
          </reference>
          <reference field="2" count="1" selected="0">
            <x v="18"/>
          </reference>
          <reference field="3" count="1" selected="0">
            <x v="40"/>
          </reference>
          <reference field="6" count="1" selected="0">
            <x v="1"/>
          </reference>
          <reference field="10" count="1" selected="0">
            <x v="19"/>
          </reference>
        </references>
      </pivotArea>
    </format>
    <format dxfId="356">
      <pivotArea dataOnly="0" labelOnly="1" outline="0" fieldPosition="0">
        <references count="5">
          <reference field="0" count="1">
            <x v="139"/>
          </reference>
          <reference field="2" count="1" selected="0">
            <x v="18"/>
          </reference>
          <reference field="3" count="1" selected="0">
            <x v="37"/>
          </reference>
          <reference field="6" count="1" selected="0">
            <x v="1"/>
          </reference>
          <reference field="10" count="1" selected="0">
            <x v="21"/>
          </reference>
        </references>
      </pivotArea>
    </format>
    <format dxfId="355">
      <pivotArea dataOnly="0" labelOnly="1" outline="0" fieldPosition="0">
        <references count="5">
          <reference field="0" count="3">
            <x v="1"/>
            <x v="3"/>
            <x v="114"/>
          </reference>
          <reference field="2" count="1" selected="0">
            <x v="21"/>
          </reference>
          <reference field="3" count="1" selected="0">
            <x v="102"/>
          </reference>
          <reference field="6" count="1" selected="0">
            <x v="1"/>
          </reference>
          <reference field="10" count="1" selected="0">
            <x v="22"/>
          </reference>
        </references>
      </pivotArea>
    </format>
    <format dxfId="354">
      <pivotArea dataOnly="0" labelOnly="1" outline="0" fieldPosition="0">
        <references count="5">
          <reference field="0" count="1">
            <x v="157"/>
          </reference>
          <reference field="2" count="1" selected="0">
            <x v="17"/>
          </reference>
          <reference field="3" count="1" selected="0">
            <x v="26"/>
          </reference>
          <reference field="6" count="1" selected="0">
            <x v="2"/>
          </reference>
          <reference field="10" count="1" selected="0">
            <x v="0"/>
          </reference>
        </references>
      </pivotArea>
    </format>
    <format dxfId="353">
      <pivotArea dataOnly="0" labelOnly="1" outline="0" fieldPosition="0">
        <references count="5">
          <reference field="0" count="1">
            <x v="158"/>
          </reference>
          <reference field="2" count="1" selected="0">
            <x v="17"/>
          </reference>
          <reference field="3" count="1" selected="0">
            <x v="27"/>
          </reference>
          <reference field="6" count="1" selected="0">
            <x v="2"/>
          </reference>
          <reference field="10" count="1" selected="0">
            <x v="0"/>
          </reference>
        </references>
      </pivotArea>
    </format>
    <format dxfId="352">
      <pivotArea dataOnly="0" labelOnly="1" outline="0" fieldPosition="0">
        <references count="5">
          <reference field="0" count="1">
            <x v="118"/>
          </reference>
          <reference field="2" count="1" selected="0">
            <x v="17"/>
          </reference>
          <reference field="3" count="1" selected="0">
            <x v="28"/>
          </reference>
          <reference field="6" count="1" selected="0">
            <x v="2"/>
          </reference>
          <reference field="10" count="1" selected="0">
            <x v="20"/>
          </reference>
        </references>
      </pivotArea>
    </format>
    <format dxfId="351">
      <pivotArea dataOnly="0" labelOnly="1" outline="0" fieldPosition="0">
        <references count="5">
          <reference field="0" count="1">
            <x v="44"/>
          </reference>
          <reference field="2" count="1" selected="0">
            <x v="19"/>
          </reference>
          <reference field="3" count="1" selected="0">
            <x v="104"/>
          </reference>
          <reference field="6" count="1" selected="0">
            <x v="2"/>
          </reference>
          <reference field="10" count="1" selected="0">
            <x v="5"/>
          </reference>
        </references>
      </pivotArea>
    </format>
    <format dxfId="350">
      <pivotArea dataOnly="0" labelOnly="1" outline="0" fieldPosition="0">
        <references count="5">
          <reference field="0" count="2">
            <x v="193"/>
            <x v="194"/>
          </reference>
          <reference field="2" count="1" selected="0">
            <x v="20"/>
          </reference>
          <reference field="3" count="1" selected="0">
            <x v="21"/>
          </reference>
          <reference field="6" count="1" selected="0">
            <x v="2"/>
          </reference>
          <reference field="10" count="1" selected="0">
            <x v="0"/>
          </reference>
        </references>
      </pivotArea>
    </format>
    <format dxfId="349">
      <pivotArea dataOnly="0" labelOnly="1" outline="0" fieldPosition="0">
        <references count="5">
          <reference field="0" count="1">
            <x v="191"/>
          </reference>
          <reference field="2" count="1" selected="0">
            <x v="20"/>
          </reference>
          <reference field="3" count="1" selected="0">
            <x v="21"/>
          </reference>
          <reference field="6" count="1" selected="0">
            <x v="2"/>
          </reference>
          <reference field="10" count="1" selected="0">
            <x v="2"/>
          </reference>
        </references>
      </pivotArea>
    </format>
    <format dxfId="348">
      <pivotArea dataOnly="0" labelOnly="1" outline="0" fieldPosition="0">
        <references count="5">
          <reference field="0" count="1">
            <x v="192"/>
          </reference>
          <reference field="2" count="1" selected="0">
            <x v="20"/>
          </reference>
          <reference field="3" count="1" selected="0">
            <x v="22"/>
          </reference>
          <reference field="6" count="1" selected="0">
            <x v="2"/>
          </reference>
          <reference field="10" count="1" selected="0">
            <x v="2"/>
          </reference>
        </references>
      </pivotArea>
    </format>
    <format dxfId="347">
      <pivotArea dataOnly="0" labelOnly="1" outline="0" fieldPosition="0">
        <references count="5">
          <reference field="0" count="1">
            <x v="192"/>
          </reference>
          <reference field="2" count="1" selected="0">
            <x v="20"/>
          </reference>
          <reference field="3" count="1" selected="0">
            <x v="23"/>
          </reference>
          <reference field="6" count="1" selected="0">
            <x v="2"/>
          </reference>
          <reference field="10" count="1" selected="0">
            <x v="2"/>
          </reference>
        </references>
      </pivotArea>
    </format>
    <format dxfId="346">
      <pivotArea dataOnly="0" labelOnly="1" outline="0" fieldPosition="0">
        <references count="5">
          <reference field="0" count="2">
            <x v="53"/>
            <x v="117"/>
          </reference>
          <reference field="2" count="1" selected="0">
            <x v="20"/>
          </reference>
          <reference field="3" count="1" selected="0">
            <x v="21"/>
          </reference>
          <reference field="6" count="1" selected="0">
            <x v="2"/>
          </reference>
          <reference field="10" count="1" selected="0">
            <x v="11"/>
          </reference>
        </references>
      </pivotArea>
    </format>
    <format dxfId="345">
      <pivotArea dataOnly="0" labelOnly="1" outline="0" fieldPosition="0">
        <references count="5">
          <reference field="0" count="1">
            <x v="66"/>
          </reference>
          <reference field="2" count="1" selected="0">
            <x v="20"/>
          </reference>
          <reference field="3" count="1" selected="0">
            <x v="21"/>
          </reference>
          <reference field="6" count="1" selected="0">
            <x v="2"/>
          </reference>
          <reference field="10" count="1" selected="0">
            <x v="26"/>
          </reference>
        </references>
      </pivotArea>
    </format>
    <format dxfId="344">
      <pivotArea dataOnly="0" labelOnly="1" outline="0" fieldPosition="0">
        <references count="5">
          <reference field="0" count="1">
            <x v="207"/>
          </reference>
          <reference field="2" count="1" selected="0">
            <x v="11"/>
          </reference>
          <reference field="3" count="1" selected="0">
            <x v="0"/>
          </reference>
          <reference field="6" count="1" selected="0">
            <x v="3"/>
          </reference>
          <reference field="10" count="1" selected="0">
            <x v="0"/>
          </reference>
        </references>
      </pivotArea>
    </format>
    <format dxfId="343">
      <pivotArea dataOnly="0" labelOnly="1" outline="0" fieldPosition="0">
        <references count="5">
          <reference field="0" count="8">
            <x v="41"/>
            <x v="45"/>
            <x v="49"/>
            <x v="112"/>
            <x v="193"/>
            <x v="205"/>
            <x v="206"/>
            <x v="207"/>
          </reference>
          <reference field="2" count="1" selected="0">
            <x v="11"/>
          </reference>
          <reference field="3" count="1" selected="0">
            <x v="1"/>
          </reference>
          <reference field="6" count="1" selected="0">
            <x v="3"/>
          </reference>
          <reference field="10" count="1" selected="0">
            <x v="0"/>
          </reference>
        </references>
      </pivotArea>
    </format>
    <format dxfId="342">
      <pivotArea dataOnly="0" labelOnly="1" outline="0" fieldPosition="0">
        <references count="5">
          <reference field="0" count="3">
            <x v="53"/>
            <x v="117"/>
            <x v="212"/>
          </reference>
          <reference field="2" count="1" selected="0">
            <x v="11"/>
          </reference>
          <reference field="3" count="1" selected="0">
            <x v="1"/>
          </reference>
          <reference field="6" count="1" selected="0">
            <x v="3"/>
          </reference>
          <reference field="10" count="1" selected="0">
            <x v="11"/>
          </reference>
        </references>
      </pivotArea>
    </format>
    <format dxfId="341">
      <pivotArea dataOnly="0" labelOnly="1" outline="0" fieldPosition="0">
        <references count="5">
          <reference field="0" count="2">
            <x v="199"/>
            <x v="200"/>
          </reference>
          <reference field="2" count="1" selected="0">
            <x v="11"/>
          </reference>
          <reference field="3" count="1" selected="0">
            <x v="1"/>
          </reference>
          <reference field="6" count="1" selected="0">
            <x v="3"/>
          </reference>
          <reference field="10" count="1" selected="0">
            <x v="13"/>
          </reference>
        </references>
      </pivotArea>
    </format>
    <format dxfId="340">
      <pivotArea dataOnly="0" labelOnly="1" outline="0" fieldPosition="0">
        <references count="5">
          <reference field="0" count="2">
            <x v="101"/>
            <x v="102"/>
          </reference>
          <reference field="2" count="1" selected="0">
            <x v="11"/>
          </reference>
          <reference field="3" count="1" selected="0">
            <x v="2"/>
          </reference>
          <reference field="6" count="1" selected="0">
            <x v="3"/>
          </reference>
          <reference field="10" count="1" selected="0">
            <x v="20"/>
          </reference>
        </references>
      </pivotArea>
    </format>
    <format dxfId="339">
      <pivotArea dataOnly="0" labelOnly="1" outline="0" fieldPosition="0">
        <references count="5">
          <reference field="0" count="1">
            <x v="66"/>
          </reference>
          <reference field="2" count="1" selected="0">
            <x v="11"/>
          </reference>
          <reference field="3" count="1" selected="0">
            <x v="1"/>
          </reference>
          <reference field="6" count="1" selected="0">
            <x v="3"/>
          </reference>
          <reference field="10" count="1" selected="0">
            <x v="26"/>
          </reference>
        </references>
      </pivotArea>
    </format>
    <format dxfId="338">
      <pivotArea dataOnly="0" labelOnly="1" outline="0" fieldPosition="0">
        <references count="5">
          <reference field="0" count="1">
            <x v="48"/>
          </reference>
          <reference field="2" count="1" selected="0">
            <x v="18"/>
          </reference>
          <reference field="3" count="1" selected="0">
            <x v="39"/>
          </reference>
          <reference field="6" count="1" selected="0">
            <x v="3"/>
          </reference>
          <reference field="10" count="1" selected="0">
            <x v="0"/>
          </reference>
        </references>
      </pivotArea>
    </format>
    <format dxfId="337">
      <pivotArea dataOnly="0" labelOnly="1" outline="0" fieldPosition="0">
        <references count="5">
          <reference field="0" count="1">
            <x v="43"/>
          </reference>
          <reference field="2" count="1" selected="0">
            <x v="19"/>
          </reference>
          <reference field="3" count="1" selected="0">
            <x v="103"/>
          </reference>
          <reference field="6" count="1" selected="0">
            <x v="3"/>
          </reference>
          <reference field="10" count="1" selected="0">
            <x v="5"/>
          </reference>
        </references>
      </pivotArea>
    </format>
    <format dxfId="336">
      <pivotArea grandCol="1" outline="0" collapsedLevelsAreSubtotals="1" fieldPosition="0"/>
    </format>
    <format dxfId="335">
      <pivotArea dataOnly="0" labelOnly="1" grandCol="1" outline="0" fieldPosition="0"/>
    </format>
    <format dxfId="334">
      <pivotArea type="all" dataOnly="0" outline="0" fieldPosition="0"/>
    </format>
    <format dxfId="333">
      <pivotArea outline="0" collapsedLevelsAreSubtotals="1" fieldPosition="0"/>
    </format>
    <format dxfId="332">
      <pivotArea dataOnly="0" labelOnly="1" outline="0" fieldPosition="0">
        <references count="1">
          <reference field="6" count="0"/>
        </references>
      </pivotArea>
    </format>
    <format dxfId="331">
      <pivotArea dataOnly="0" labelOnly="1" outline="0" fieldPosition="0">
        <references count="1">
          <reference field="6" count="0" defaultSubtotal="1"/>
        </references>
      </pivotArea>
    </format>
    <format dxfId="330">
      <pivotArea dataOnly="0" labelOnly="1" grandRow="1" outline="0" fieldPosition="0"/>
    </format>
    <format dxfId="329">
      <pivotArea dataOnly="0" labelOnly="1" outline="0" fieldPosition="0">
        <references count="2">
          <reference field="2" count="4">
            <x v="12"/>
            <x v="14"/>
            <x v="17"/>
            <x v="20"/>
          </reference>
          <reference field="6" count="1" selected="0">
            <x v="0"/>
          </reference>
        </references>
      </pivotArea>
    </format>
    <format dxfId="328">
      <pivotArea dataOnly="0" labelOnly="1" outline="0" fieldPosition="0">
        <references count="2">
          <reference field="2" count="4" defaultSubtotal="1">
            <x v="12"/>
            <x v="14"/>
            <x v="17"/>
            <x v="20"/>
          </reference>
          <reference field="6" count="1" selected="0">
            <x v="0"/>
          </reference>
        </references>
      </pivotArea>
    </format>
    <format dxfId="327">
      <pivotArea dataOnly="0" labelOnly="1" outline="0" fieldPosition="0">
        <references count="2">
          <reference field="2" count="5">
            <x v="13"/>
            <x v="15"/>
            <x v="16"/>
            <x v="18"/>
            <x v="21"/>
          </reference>
          <reference field="6" count="1" selected="0">
            <x v="1"/>
          </reference>
        </references>
      </pivotArea>
    </format>
    <format dxfId="326">
      <pivotArea dataOnly="0" labelOnly="1" outline="0" fieldPosition="0">
        <references count="2">
          <reference field="2" count="5" defaultSubtotal="1">
            <x v="13"/>
            <x v="15"/>
            <x v="16"/>
            <x v="18"/>
            <x v="21"/>
          </reference>
          <reference field="6" count="1" selected="0">
            <x v="1"/>
          </reference>
        </references>
      </pivotArea>
    </format>
    <format dxfId="325">
      <pivotArea dataOnly="0" labelOnly="1" outline="0" fieldPosition="0">
        <references count="2">
          <reference field="2" count="3">
            <x v="17"/>
            <x v="19"/>
            <x v="20"/>
          </reference>
          <reference field="6" count="1" selected="0">
            <x v="2"/>
          </reference>
        </references>
      </pivotArea>
    </format>
    <format dxfId="324">
      <pivotArea dataOnly="0" labelOnly="1" outline="0" fieldPosition="0">
        <references count="2">
          <reference field="2" count="3" defaultSubtotal="1">
            <x v="17"/>
            <x v="19"/>
            <x v="20"/>
          </reference>
          <reference field="6" count="1" selected="0">
            <x v="2"/>
          </reference>
        </references>
      </pivotArea>
    </format>
    <format dxfId="323">
      <pivotArea dataOnly="0" labelOnly="1" outline="0" fieldPosition="0">
        <references count="2">
          <reference field="2" count="3">
            <x v="11"/>
            <x v="18"/>
            <x v="19"/>
          </reference>
          <reference field="6" count="1" selected="0">
            <x v="3"/>
          </reference>
        </references>
      </pivotArea>
    </format>
    <format dxfId="322">
      <pivotArea dataOnly="0" labelOnly="1" outline="0" fieldPosition="0">
        <references count="2">
          <reference field="2" count="3" defaultSubtotal="1">
            <x v="11"/>
            <x v="18"/>
            <x v="19"/>
          </reference>
          <reference field="6" count="1" selected="0">
            <x v="3"/>
          </reference>
        </references>
      </pivotArea>
    </format>
    <format dxfId="321">
      <pivotArea dataOnly="0" labelOnly="1" outline="0" fieldPosition="0">
        <references count="3">
          <reference field="2" count="1" selected="0">
            <x v="12"/>
          </reference>
          <reference field="6" count="1" selected="0">
            <x v="0"/>
          </reference>
          <reference field="10" count="2">
            <x v="0"/>
            <x v="5"/>
          </reference>
        </references>
      </pivotArea>
    </format>
    <format dxfId="320">
      <pivotArea dataOnly="0" labelOnly="1" outline="0" fieldPosition="0">
        <references count="3">
          <reference field="2" count="1" selected="0">
            <x v="14"/>
          </reference>
          <reference field="6" count="1" selected="0">
            <x v="0"/>
          </reference>
          <reference field="10" count="4">
            <x v="0"/>
            <x v="5"/>
            <x v="9"/>
            <x v="16"/>
          </reference>
        </references>
      </pivotArea>
    </format>
    <format dxfId="319">
      <pivotArea dataOnly="0" labelOnly="1" outline="0" fieldPosition="0">
        <references count="3">
          <reference field="2" count="1" selected="0">
            <x v="17"/>
          </reference>
          <reference field="6" count="1" selected="0">
            <x v="0"/>
          </reference>
          <reference field="10" count="4">
            <x v="0"/>
            <x v="3"/>
            <x v="5"/>
            <x v="20"/>
          </reference>
        </references>
      </pivotArea>
    </format>
    <format dxfId="318">
      <pivotArea dataOnly="0" labelOnly="1" outline="0" fieldPosition="0">
        <references count="3">
          <reference field="2" count="1" selected="0">
            <x v="20"/>
          </reference>
          <reference field="6" count="1" selected="0">
            <x v="0"/>
          </reference>
          <reference field="10" count="20">
            <x v="0"/>
            <x v="1"/>
            <x v="3"/>
            <x v="4"/>
            <x v="5"/>
            <x v="6"/>
            <x v="7"/>
            <x v="9"/>
            <x v="10"/>
            <x v="11"/>
            <x v="12"/>
            <x v="13"/>
            <x v="14"/>
            <x v="17"/>
            <x v="19"/>
            <x v="21"/>
            <x v="23"/>
            <x v="24"/>
            <x v="25"/>
            <x v="26"/>
          </reference>
        </references>
      </pivotArea>
    </format>
    <format dxfId="317">
      <pivotArea dataOnly="0" labelOnly="1" outline="0" fieldPosition="0">
        <references count="3">
          <reference field="2" count="1" selected="0">
            <x v="13"/>
          </reference>
          <reference field="6" count="1" selected="0">
            <x v="1"/>
          </reference>
          <reference field="10" count="24">
            <x v="0"/>
            <x v="1"/>
            <x v="3"/>
            <x v="4"/>
            <x v="5"/>
            <x v="6"/>
            <x v="7"/>
            <x v="8"/>
            <x v="9"/>
            <x v="10"/>
            <x v="11"/>
            <x v="12"/>
            <x v="13"/>
            <x v="14"/>
            <x v="15"/>
            <x v="17"/>
            <x v="18"/>
            <x v="19"/>
            <x v="20"/>
            <x v="21"/>
            <x v="23"/>
            <x v="24"/>
            <x v="25"/>
            <x v="26"/>
          </reference>
        </references>
      </pivotArea>
    </format>
    <format dxfId="316">
      <pivotArea dataOnly="0" labelOnly="1" outline="0" fieldPosition="0">
        <references count="3">
          <reference field="2" count="1" selected="0">
            <x v="15"/>
          </reference>
          <reference field="6" count="1" selected="0">
            <x v="1"/>
          </reference>
          <reference field="10" count="15">
            <x v="0"/>
            <x v="1"/>
            <x v="2"/>
            <x v="3"/>
            <x v="9"/>
            <x v="10"/>
            <x v="12"/>
            <x v="14"/>
            <x v="16"/>
            <x v="17"/>
            <x v="18"/>
            <x v="21"/>
            <x v="23"/>
            <x v="24"/>
            <x v="25"/>
          </reference>
        </references>
      </pivotArea>
    </format>
    <format dxfId="315">
      <pivotArea dataOnly="0" labelOnly="1" outline="0" fieldPosition="0">
        <references count="3">
          <reference field="2" count="1" selected="0">
            <x v="16"/>
          </reference>
          <reference field="6" count="1" selected="0">
            <x v="1"/>
          </reference>
          <reference field="10" count="3">
            <x v="1"/>
            <x v="3"/>
            <x v="9"/>
          </reference>
        </references>
      </pivotArea>
    </format>
    <format dxfId="314">
      <pivotArea dataOnly="0" labelOnly="1" outline="0" fieldPosition="0">
        <references count="3">
          <reference field="2" count="1" selected="0">
            <x v="18"/>
          </reference>
          <reference field="6" count="1" selected="0">
            <x v="1"/>
          </reference>
          <reference field="10" count="4">
            <x v="1"/>
            <x v="17"/>
            <x v="19"/>
            <x v="21"/>
          </reference>
        </references>
      </pivotArea>
    </format>
    <format dxfId="313">
      <pivotArea dataOnly="0" labelOnly="1" outline="0" fieldPosition="0">
        <references count="3">
          <reference field="2" count="1" selected="0">
            <x v="21"/>
          </reference>
          <reference field="6" count="1" selected="0">
            <x v="1"/>
          </reference>
          <reference field="10" count="1">
            <x v="22"/>
          </reference>
        </references>
      </pivotArea>
    </format>
    <format dxfId="312">
      <pivotArea dataOnly="0" labelOnly="1" outline="0" fieldPosition="0">
        <references count="3">
          <reference field="2" count="1" selected="0">
            <x v="17"/>
          </reference>
          <reference field="6" count="1" selected="0">
            <x v="2"/>
          </reference>
          <reference field="10" count="2">
            <x v="0"/>
            <x v="20"/>
          </reference>
        </references>
      </pivotArea>
    </format>
    <format dxfId="311">
      <pivotArea dataOnly="0" labelOnly="1" outline="0" fieldPosition="0">
        <references count="3">
          <reference field="2" count="1" selected="0">
            <x v="19"/>
          </reference>
          <reference field="6" count="1" selected="0">
            <x v="2"/>
          </reference>
          <reference field="10" count="1">
            <x v="5"/>
          </reference>
        </references>
      </pivotArea>
    </format>
    <format dxfId="310">
      <pivotArea dataOnly="0" labelOnly="1" outline="0" fieldPosition="0">
        <references count="3">
          <reference field="2" count="1" selected="0">
            <x v="20"/>
          </reference>
          <reference field="6" count="1" selected="0">
            <x v="2"/>
          </reference>
          <reference field="10" count="4">
            <x v="0"/>
            <x v="2"/>
            <x v="11"/>
            <x v="26"/>
          </reference>
        </references>
      </pivotArea>
    </format>
    <format dxfId="309">
      <pivotArea dataOnly="0" labelOnly="1" outline="0" fieldPosition="0">
        <references count="3">
          <reference field="2" count="1" selected="0">
            <x v="11"/>
          </reference>
          <reference field="6" count="1" selected="0">
            <x v="3"/>
          </reference>
          <reference field="10" count="5">
            <x v="0"/>
            <x v="11"/>
            <x v="13"/>
            <x v="20"/>
            <x v="26"/>
          </reference>
        </references>
      </pivotArea>
    </format>
    <format dxfId="308">
      <pivotArea dataOnly="0" labelOnly="1" outline="0" fieldPosition="0">
        <references count="3">
          <reference field="2" count="1" selected="0">
            <x v="18"/>
          </reference>
          <reference field="6" count="1" selected="0">
            <x v="3"/>
          </reference>
          <reference field="10" count="1">
            <x v="0"/>
          </reference>
        </references>
      </pivotArea>
    </format>
    <format dxfId="307">
      <pivotArea dataOnly="0" labelOnly="1" outline="0" fieldPosition="0">
        <references count="3">
          <reference field="2" count="1" selected="0">
            <x v="19"/>
          </reference>
          <reference field="6" count="1" selected="0">
            <x v="3"/>
          </reference>
          <reference field="10" count="1">
            <x v="5"/>
          </reference>
        </references>
      </pivotArea>
    </format>
    <format dxfId="306">
      <pivotArea dataOnly="0" labelOnly="1" outline="0" fieldPosition="0">
        <references count="4">
          <reference field="2" count="1" selected="0">
            <x v="12"/>
          </reference>
          <reference field="3" count="1">
            <x v="4"/>
          </reference>
          <reference field="6" count="1" selected="0">
            <x v="0"/>
          </reference>
          <reference field="10" count="1" selected="0">
            <x v="0"/>
          </reference>
        </references>
      </pivotArea>
    </format>
    <format dxfId="305">
      <pivotArea dataOnly="0" labelOnly="1" outline="0" fieldPosition="0">
        <references count="4">
          <reference field="2" count="1" selected="0">
            <x v="12"/>
          </reference>
          <reference field="3" count="1">
            <x v="3"/>
          </reference>
          <reference field="6" count="1" selected="0">
            <x v="0"/>
          </reference>
          <reference field="10" count="1" selected="0">
            <x v="5"/>
          </reference>
        </references>
      </pivotArea>
    </format>
    <format dxfId="304">
      <pivotArea dataOnly="0" labelOnly="1" outline="0" fieldPosition="0">
        <references count="4">
          <reference field="2" count="1" selected="0">
            <x v="14"/>
          </reference>
          <reference field="3" count="6">
            <x v="9"/>
            <x v="10"/>
            <x v="11"/>
            <x v="12"/>
            <x v="13"/>
            <x v="14"/>
          </reference>
          <reference field="6" count="1" selected="0">
            <x v="0"/>
          </reference>
          <reference field="10" count="1" selected="0">
            <x v="0"/>
          </reference>
        </references>
      </pivotArea>
    </format>
    <format dxfId="303">
      <pivotArea dataOnly="0" labelOnly="1" outline="0" fieldPosition="0">
        <references count="4">
          <reference field="2" count="1" selected="0">
            <x v="14"/>
          </reference>
          <reference field="3" count="1">
            <x v="10"/>
          </reference>
          <reference field="6" count="1" selected="0">
            <x v="0"/>
          </reference>
          <reference field="10" count="1" selected="0">
            <x v="5"/>
          </reference>
        </references>
      </pivotArea>
    </format>
    <format dxfId="302">
      <pivotArea dataOnly="0" labelOnly="1" outline="0" fieldPosition="0">
        <references count="4">
          <reference field="2" count="1" selected="0">
            <x v="14"/>
          </reference>
          <reference field="3" count="2">
            <x v="7"/>
            <x v="8"/>
          </reference>
          <reference field="6" count="1" selected="0">
            <x v="0"/>
          </reference>
          <reference field="10" count="1" selected="0">
            <x v="9"/>
          </reference>
        </references>
      </pivotArea>
    </format>
    <format dxfId="301">
      <pivotArea dataOnly="0" labelOnly="1" outline="0" fieldPosition="0">
        <references count="4">
          <reference field="2" count="1" selected="0">
            <x v="14"/>
          </reference>
          <reference field="3" count="2">
            <x v="5"/>
            <x v="6"/>
          </reference>
          <reference field="6" count="1" selected="0">
            <x v="0"/>
          </reference>
          <reference field="10" count="1" selected="0">
            <x v="16"/>
          </reference>
        </references>
      </pivotArea>
    </format>
    <format dxfId="300">
      <pivotArea dataOnly="0" labelOnly="1" outline="0" fieldPosition="0">
        <references count="4">
          <reference field="2" count="1" selected="0">
            <x v="17"/>
          </reference>
          <reference field="3" count="3">
            <x v="29"/>
            <x v="30"/>
            <x v="33"/>
          </reference>
          <reference field="6" count="1" selected="0">
            <x v="0"/>
          </reference>
          <reference field="10" count="1" selected="0">
            <x v="0"/>
          </reference>
        </references>
      </pivotArea>
    </format>
    <format dxfId="299">
      <pivotArea dataOnly="0" labelOnly="1" outline="0" fieldPosition="0">
        <references count="4">
          <reference field="2" count="1" selected="0">
            <x v="17"/>
          </reference>
          <reference field="3" count="1">
            <x v="31"/>
          </reference>
          <reference field="6" count="1" selected="0">
            <x v="0"/>
          </reference>
          <reference field="10" count="1" selected="0">
            <x v="3"/>
          </reference>
        </references>
      </pivotArea>
    </format>
    <format dxfId="298">
      <pivotArea dataOnly="0" labelOnly="1" outline="0" fieldPosition="0">
        <references count="4">
          <reference field="2" count="1" selected="0">
            <x v="17"/>
          </reference>
          <reference field="3" count="1">
            <x v="33"/>
          </reference>
          <reference field="6" count="1" selected="0">
            <x v="0"/>
          </reference>
          <reference field="10" count="1" selected="0">
            <x v="5"/>
          </reference>
        </references>
      </pivotArea>
    </format>
    <format dxfId="297">
      <pivotArea dataOnly="0" labelOnly="1" outline="0" fieldPosition="0">
        <references count="4">
          <reference field="2" count="1" selected="0">
            <x v="17"/>
          </reference>
          <reference field="3" count="2">
            <x v="29"/>
            <x v="32"/>
          </reference>
          <reference field="6" count="1" selected="0">
            <x v="0"/>
          </reference>
          <reference field="10" count="1" selected="0">
            <x v="20"/>
          </reference>
        </references>
      </pivotArea>
    </format>
    <format dxfId="296">
      <pivotArea dataOnly="0" labelOnly="1" outline="0" fieldPosition="0">
        <references count="4">
          <reference field="2" count="1" selected="0">
            <x v="20"/>
          </reference>
          <reference field="3" count="2">
            <x v="15"/>
            <x v="25"/>
          </reference>
          <reference field="6" count="1" selected="0">
            <x v="0"/>
          </reference>
          <reference field="10" count="1" selected="0">
            <x v="0"/>
          </reference>
        </references>
      </pivotArea>
    </format>
    <format dxfId="295">
      <pivotArea dataOnly="0" labelOnly="1" outline="0" fieldPosition="0">
        <references count="4">
          <reference field="2" count="1" selected="0">
            <x v="20"/>
          </reference>
          <reference field="3" count="2">
            <x v="15"/>
            <x v="25"/>
          </reference>
          <reference field="6" count="1" selected="0">
            <x v="0"/>
          </reference>
          <reference field="10" count="1" selected="0">
            <x v="1"/>
          </reference>
        </references>
      </pivotArea>
    </format>
    <format dxfId="294">
      <pivotArea dataOnly="0" labelOnly="1" outline="0" fieldPosition="0">
        <references count="4">
          <reference field="2" count="1" selected="0">
            <x v="20"/>
          </reference>
          <reference field="3" count="2">
            <x v="15"/>
            <x v="25"/>
          </reference>
          <reference field="6" count="1" selected="0">
            <x v="0"/>
          </reference>
          <reference field="10" count="1" selected="0">
            <x v="3"/>
          </reference>
        </references>
      </pivotArea>
    </format>
    <format dxfId="293">
      <pivotArea dataOnly="0" labelOnly="1" outline="0" fieldPosition="0">
        <references count="4">
          <reference field="2" count="1" selected="0">
            <x v="20"/>
          </reference>
          <reference field="3" count="1">
            <x v="18"/>
          </reference>
          <reference field="6" count="1" selected="0">
            <x v="0"/>
          </reference>
          <reference field="10" count="1" selected="0">
            <x v="4"/>
          </reference>
        </references>
      </pivotArea>
    </format>
    <format dxfId="292">
      <pivotArea dataOnly="0" labelOnly="1" outline="0" fieldPosition="0">
        <references count="4">
          <reference field="2" count="1" selected="0">
            <x v="20"/>
          </reference>
          <reference field="3" count="1">
            <x v="24"/>
          </reference>
          <reference field="6" count="1" selected="0">
            <x v="0"/>
          </reference>
          <reference field="10" count="1" selected="0">
            <x v="5"/>
          </reference>
        </references>
      </pivotArea>
    </format>
    <format dxfId="291">
      <pivotArea dataOnly="0" labelOnly="1" outline="0" fieldPosition="0">
        <references count="4">
          <reference field="2" count="1" selected="0">
            <x v="20"/>
          </reference>
          <reference field="3" count="2">
            <x v="16"/>
            <x v="20"/>
          </reference>
          <reference field="6" count="1" selected="0">
            <x v="0"/>
          </reference>
          <reference field="10" count="1" selected="0">
            <x v="6"/>
          </reference>
        </references>
      </pivotArea>
    </format>
    <format dxfId="290">
      <pivotArea dataOnly="0" labelOnly="1" outline="0" fieldPosition="0">
        <references count="4">
          <reference field="2" count="1" selected="0">
            <x v="20"/>
          </reference>
          <reference field="3" count="1">
            <x v="16"/>
          </reference>
          <reference field="6" count="1" selected="0">
            <x v="0"/>
          </reference>
          <reference field="10" count="1" selected="0">
            <x v="7"/>
          </reference>
        </references>
      </pivotArea>
    </format>
    <format dxfId="289">
      <pivotArea dataOnly="0" labelOnly="1" outline="0" fieldPosition="0">
        <references count="4">
          <reference field="2" count="1" selected="0">
            <x v="20"/>
          </reference>
          <reference field="3" count="2">
            <x v="15"/>
            <x v="25"/>
          </reference>
          <reference field="6" count="1" selected="0">
            <x v="0"/>
          </reference>
          <reference field="10" count="1" selected="0">
            <x v="9"/>
          </reference>
        </references>
      </pivotArea>
    </format>
    <format dxfId="288">
      <pivotArea dataOnly="0" labelOnly="1" outline="0" fieldPosition="0">
        <references count="4">
          <reference field="2" count="1" selected="0">
            <x v="20"/>
          </reference>
          <reference field="3" count="1">
            <x v="15"/>
          </reference>
          <reference field="6" count="1" selected="0">
            <x v="0"/>
          </reference>
          <reference field="10" count="1" selected="0">
            <x v="10"/>
          </reference>
        </references>
      </pivotArea>
    </format>
    <format dxfId="287">
      <pivotArea dataOnly="0" labelOnly="1" outline="0" fieldPosition="0">
        <references count="4">
          <reference field="2" count="1" selected="0">
            <x v="20"/>
          </reference>
          <reference field="3" count="1">
            <x v="16"/>
          </reference>
          <reference field="6" count="1" selected="0">
            <x v="0"/>
          </reference>
          <reference field="10" count="1" selected="0">
            <x v="11"/>
          </reference>
        </references>
      </pivotArea>
    </format>
    <format dxfId="286">
      <pivotArea dataOnly="0" labelOnly="1" outline="0" fieldPosition="0">
        <references count="4">
          <reference field="2" count="1" selected="0">
            <x v="20"/>
          </reference>
          <reference field="3" count="2">
            <x v="15"/>
            <x v="16"/>
          </reference>
          <reference field="6" count="1" selected="0">
            <x v="0"/>
          </reference>
          <reference field="10" count="1" selected="0">
            <x v="12"/>
          </reference>
        </references>
      </pivotArea>
    </format>
    <format dxfId="285">
      <pivotArea dataOnly="0" labelOnly="1" outline="0" fieldPosition="0">
        <references count="4">
          <reference field="2" count="1" selected="0">
            <x v="20"/>
          </reference>
          <reference field="3" count="1">
            <x v="20"/>
          </reference>
          <reference field="6" count="1" selected="0">
            <x v="0"/>
          </reference>
          <reference field="10" count="1" selected="0">
            <x v="13"/>
          </reference>
        </references>
      </pivotArea>
    </format>
    <format dxfId="284">
      <pivotArea dataOnly="0" labelOnly="1" outline="0" fieldPosition="0">
        <references count="4">
          <reference field="2" count="1" selected="0">
            <x v="20"/>
          </reference>
          <reference field="3" count="3">
            <x v="15"/>
            <x v="18"/>
            <x v="19"/>
          </reference>
          <reference field="6" count="1" selected="0">
            <x v="0"/>
          </reference>
          <reference field="10" count="1" selected="0">
            <x v="14"/>
          </reference>
        </references>
      </pivotArea>
    </format>
    <format dxfId="283">
      <pivotArea dataOnly="0" labelOnly="1" outline="0" fieldPosition="0">
        <references count="4">
          <reference field="2" count="1" selected="0">
            <x v="20"/>
          </reference>
          <reference field="3" count="1">
            <x v="18"/>
          </reference>
          <reference field="6" count="1" selected="0">
            <x v="0"/>
          </reference>
          <reference field="10" count="1" selected="0">
            <x v="17"/>
          </reference>
        </references>
      </pivotArea>
    </format>
    <format dxfId="282">
      <pivotArea dataOnly="0" labelOnly="1" outline="0" fieldPosition="0">
        <references count="4">
          <reference field="2" count="1" selected="0">
            <x v="20"/>
          </reference>
          <reference field="3" count="1">
            <x v="17"/>
          </reference>
          <reference field="6" count="1" selected="0">
            <x v="0"/>
          </reference>
          <reference field="10" count="1" selected="0">
            <x v="19"/>
          </reference>
        </references>
      </pivotArea>
    </format>
    <format dxfId="281">
      <pivotArea dataOnly="0" labelOnly="1" outline="0" fieldPosition="0">
        <references count="4">
          <reference field="2" count="1" selected="0">
            <x v="20"/>
          </reference>
          <reference field="3" count="3">
            <x v="15"/>
            <x v="16"/>
            <x v="17"/>
          </reference>
          <reference field="6" count="1" selected="0">
            <x v="0"/>
          </reference>
          <reference field="10" count="1" selected="0">
            <x v="21"/>
          </reference>
        </references>
      </pivotArea>
    </format>
    <format dxfId="280">
      <pivotArea dataOnly="0" labelOnly="1" outline="0" fieldPosition="0">
        <references count="4">
          <reference field="2" count="1" selected="0">
            <x v="20"/>
          </reference>
          <reference field="3" count="2">
            <x v="15"/>
            <x v="16"/>
          </reference>
          <reference field="6" count="1" selected="0">
            <x v="0"/>
          </reference>
          <reference field="10" count="1" selected="0">
            <x v="23"/>
          </reference>
        </references>
      </pivotArea>
    </format>
    <format dxfId="279">
      <pivotArea dataOnly="0" labelOnly="1" outline="0" fieldPosition="0">
        <references count="4">
          <reference field="2" count="1" selected="0">
            <x v="20"/>
          </reference>
          <reference field="3" count="2">
            <x v="15"/>
            <x v="16"/>
          </reference>
          <reference field="6" count="1" selected="0">
            <x v="0"/>
          </reference>
          <reference field="10" count="1" selected="0">
            <x v="24"/>
          </reference>
        </references>
      </pivotArea>
    </format>
    <format dxfId="278">
      <pivotArea dataOnly="0" labelOnly="1" outline="0" fieldPosition="0">
        <references count="4">
          <reference field="2" count="1" selected="0">
            <x v="13"/>
          </reference>
          <reference field="3" count="4">
            <x v="73"/>
            <x v="74"/>
            <x v="76"/>
            <x v="79"/>
          </reference>
          <reference field="6" count="1" selected="0">
            <x v="1"/>
          </reference>
          <reference field="10" count="1" selected="0">
            <x v="0"/>
          </reference>
        </references>
      </pivotArea>
    </format>
    <format dxfId="277">
      <pivotArea dataOnly="0" labelOnly="1" outline="0" fieldPosition="0">
        <references count="4">
          <reference field="2" count="1" selected="0">
            <x v="13"/>
          </reference>
          <reference field="3" count="10">
            <x v="63"/>
            <x v="64"/>
            <x v="65"/>
            <x v="81"/>
            <x v="90"/>
            <x v="92"/>
            <x v="93"/>
            <x v="94"/>
            <x v="95"/>
            <x v="97"/>
          </reference>
          <reference field="6" count="1" selected="0">
            <x v="1"/>
          </reference>
          <reference field="10" count="1" selected="0">
            <x v="1"/>
          </reference>
        </references>
      </pivotArea>
    </format>
    <format dxfId="276">
      <pivotArea dataOnly="0" labelOnly="1" outline="0" fieldPosition="0">
        <references count="4">
          <reference field="2" count="1" selected="0">
            <x v="13"/>
          </reference>
          <reference field="3" count="3">
            <x v="60"/>
            <x v="63"/>
            <x v="71"/>
          </reference>
          <reference field="6" count="1" selected="0">
            <x v="1"/>
          </reference>
          <reference field="10" count="1" selected="0">
            <x v="3"/>
          </reference>
        </references>
      </pivotArea>
    </format>
    <format dxfId="275">
      <pivotArea dataOnly="0" labelOnly="1" outline="0" fieldPosition="0">
        <references count="4">
          <reference field="2" count="1" selected="0">
            <x v="13"/>
          </reference>
          <reference field="3" count="1">
            <x v="73"/>
          </reference>
          <reference field="6" count="1" selected="0">
            <x v="1"/>
          </reference>
          <reference field="10" count="1" selected="0">
            <x v="4"/>
          </reference>
        </references>
      </pivotArea>
    </format>
    <format dxfId="274">
      <pivotArea dataOnly="0" labelOnly="1" outline="0" fieldPosition="0">
        <references count="4">
          <reference field="2" count="1" selected="0">
            <x v="13"/>
          </reference>
          <reference field="3" count="2">
            <x v="63"/>
            <x v="79"/>
          </reference>
          <reference field="6" count="1" selected="0">
            <x v="1"/>
          </reference>
          <reference field="10" count="1" selected="0">
            <x v="5"/>
          </reference>
        </references>
      </pivotArea>
    </format>
    <format dxfId="273">
      <pivotArea dataOnly="0" labelOnly="1" outline="0" fieldPosition="0">
        <references count="4">
          <reference field="2" count="1" selected="0">
            <x v="13"/>
          </reference>
          <reference field="3" count="2">
            <x v="66"/>
            <x v="96"/>
          </reference>
          <reference field="6" count="1" selected="0">
            <x v="1"/>
          </reference>
          <reference field="10" count="1" selected="0">
            <x v="6"/>
          </reference>
        </references>
      </pivotArea>
    </format>
    <format dxfId="272">
      <pivotArea dataOnly="0" labelOnly="1" outline="0" fieldPosition="0">
        <references count="4">
          <reference field="2" count="1" selected="0">
            <x v="13"/>
          </reference>
          <reference field="3" count="1">
            <x v="69"/>
          </reference>
          <reference field="6" count="1" selected="0">
            <x v="1"/>
          </reference>
          <reference field="10" count="1" selected="0">
            <x v="8"/>
          </reference>
        </references>
      </pivotArea>
    </format>
    <format dxfId="271">
      <pivotArea dataOnly="0" labelOnly="1" outline="0" fieldPosition="0">
        <references count="4">
          <reference field="2" count="1" selected="0">
            <x v="13"/>
          </reference>
          <reference field="3" count="7">
            <x v="59"/>
            <x v="62"/>
            <x v="77"/>
            <x v="78"/>
            <x v="98"/>
            <x v="99"/>
            <x v="100"/>
          </reference>
          <reference field="6" count="1" selected="0">
            <x v="1"/>
          </reference>
          <reference field="10" count="1" selected="0">
            <x v="9"/>
          </reference>
        </references>
      </pivotArea>
    </format>
    <format dxfId="270">
      <pivotArea dataOnly="0" labelOnly="1" outline="0" fieldPosition="0">
        <references count="4">
          <reference field="2" count="1" selected="0">
            <x v="13"/>
          </reference>
          <reference field="3" count="5">
            <x v="72"/>
            <x v="82"/>
            <x v="83"/>
            <x v="84"/>
            <x v="96"/>
          </reference>
          <reference field="6" count="1" selected="0">
            <x v="1"/>
          </reference>
          <reference field="10" count="1" selected="0">
            <x v="10"/>
          </reference>
        </references>
      </pivotArea>
    </format>
    <format dxfId="269">
      <pivotArea dataOnly="0" labelOnly="1" outline="0" fieldPosition="0">
        <references count="4">
          <reference field="2" count="1" selected="0">
            <x v="13"/>
          </reference>
          <reference field="3" count="8">
            <x v="66"/>
            <x v="67"/>
            <x v="70"/>
            <x v="80"/>
            <x v="82"/>
            <x v="85"/>
            <x v="92"/>
            <x v="96"/>
          </reference>
          <reference field="6" count="1" selected="0">
            <x v="1"/>
          </reference>
          <reference field="10" count="1" selected="0">
            <x v="12"/>
          </reference>
        </references>
      </pivotArea>
    </format>
    <format dxfId="268">
      <pivotArea dataOnly="0" labelOnly="1" outline="0" fieldPosition="0">
        <references count="4">
          <reference field="2" count="1" selected="0">
            <x v="13"/>
          </reference>
          <reference field="3" count="4">
            <x v="68"/>
            <x v="80"/>
            <x v="82"/>
            <x v="91"/>
          </reference>
          <reference field="6" count="1" selected="0">
            <x v="1"/>
          </reference>
          <reference field="10" count="1" selected="0">
            <x v="13"/>
          </reference>
        </references>
      </pivotArea>
    </format>
    <format dxfId="267">
      <pivotArea dataOnly="0" labelOnly="1" outline="0" fieldPosition="0">
        <references count="4">
          <reference field="2" count="1" selected="0">
            <x v="13"/>
          </reference>
          <reference field="3" count="3">
            <x v="85"/>
            <x v="91"/>
            <x v="96"/>
          </reference>
          <reference field="6" count="1" selected="0">
            <x v="1"/>
          </reference>
          <reference field="10" count="1" selected="0">
            <x v="14"/>
          </reference>
        </references>
      </pivotArea>
    </format>
    <format dxfId="266">
      <pivotArea dataOnly="0" labelOnly="1" outline="0" fieldPosition="0">
        <references count="4">
          <reference field="2" count="1" selected="0">
            <x v="13"/>
          </reference>
          <reference field="3" count="1">
            <x v="91"/>
          </reference>
          <reference field="6" count="1" selected="0">
            <x v="1"/>
          </reference>
          <reference field="10" count="1" selected="0">
            <x v="15"/>
          </reference>
        </references>
      </pivotArea>
    </format>
    <format dxfId="265">
      <pivotArea dataOnly="0" labelOnly="1" outline="0" fieldPosition="0">
        <references count="4">
          <reference field="2" count="1" selected="0">
            <x v="13"/>
          </reference>
          <reference field="3" count="4">
            <x v="62"/>
            <x v="68"/>
            <x v="87"/>
            <x v="91"/>
          </reference>
          <reference field="6" count="1" selected="0">
            <x v="1"/>
          </reference>
          <reference field="10" count="1" selected="0">
            <x v="17"/>
          </reference>
        </references>
      </pivotArea>
    </format>
    <format dxfId="264">
      <pivotArea dataOnly="0" labelOnly="1" outline="0" fieldPosition="0">
        <references count="4">
          <reference field="2" count="1" selected="0">
            <x v="13"/>
          </reference>
          <reference field="3" count="5">
            <x v="61"/>
            <x v="83"/>
            <x v="91"/>
            <x v="96"/>
            <x v="101"/>
          </reference>
          <reference field="6" count="1" selected="0">
            <x v="1"/>
          </reference>
          <reference field="10" count="1" selected="0">
            <x v="18"/>
          </reference>
        </references>
      </pivotArea>
    </format>
    <format dxfId="263">
      <pivotArea dataOnly="0" labelOnly="1" outline="0" fieldPosition="0">
        <references count="4">
          <reference field="2" count="1" selected="0">
            <x v="13"/>
          </reference>
          <reference field="3" count="9">
            <x v="62"/>
            <x v="63"/>
            <x v="79"/>
            <x v="82"/>
            <x v="84"/>
            <x v="86"/>
            <x v="88"/>
            <x v="91"/>
            <x v="96"/>
          </reference>
          <reference field="6" count="1" selected="0">
            <x v="1"/>
          </reference>
          <reference field="10" count="1" selected="0">
            <x v="19"/>
          </reference>
        </references>
      </pivotArea>
    </format>
    <format dxfId="262">
      <pivotArea dataOnly="0" labelOnly="1" outline="0" fieldPosition="0">
        <references count="4">
          <reference field="2" count="1" selected="0">
            <x v="13"/>
          </reference>
          <reference field="3" count="2">
            <x v="75"/>
            <x v="84"/>
          </reference>
          <reference field="6" count="1" selected="0">
            <x v="1"/>
          </reference>
          <reference field="10" count="1" selected="0">
            <x v="20"/>
          </reference>
        </references>
      </pivotArea>
    </format>
    <format dxfId="261">
      <pivotArea dataOnly="0" labelOnly="1" outline="0" fieldPosition="0">
        <references count="4">
          <reference field="2" count="1" selected="0">
            <x v="13"/>
          </reference>
          <reference field="3" count="2">
            <x v="89"/>
            <x v="96"/>
          </reference>
          <reference field="6" count="1" selected="0">
            <x v="1"/>
          </reference>
          <reference field="10" count="1" selected="0">
            <x v="21"/>
          </reference>
        </references>
      </pivotArea>
    </format>
    <format dxfId="260">
      <pivotArea dataOnly="0" labelOnly="1" outline="0" fieldPosition="0">
        <references count="4">
          <reference field="2" count="1" selected="0">
            <x v="13"/>
          </reference>
          <reference field="3" count="2">
            <x v="91"/>
            <x v="96"/>
          </reference>
          <reference field="6" count="1" selected="0">
            <x v="1"/>
          </reference>
          <reference field="10" count="1" selected="0">
            <x v="23"/>
          </reference>
        </references>
      </pivotArea>
    </format>
    <format dxfId="259">
      <pivotArea dataOnly="0" labelOnly="1" outline="0" fieldPosition="0">
        <references count="4">
          <reference field="2" count="1" selected="0">
            <x v="13"/>
          </reference>
          <reference field="3" count="3">
            <x v="67"/>
            <x v="85"/>
            <x v="96"/>
          </reference>
          <reference field="6" count="1" selected="0">
            <x v="1"/>
          </reference>
          <reference field="10" count="1" selected="0">
            <x v="24"/>
          </reference>
        </references>
      </pivotArea>
    </format>
    <format dxfId="258">
      <pivotArea dataOnly="0" labelOnly="1" outline="0" fieldPosition="0">
        <references count="4">
          <reference field="2" count="1" selected="0">
            <x v="13"/>
          </reference>
          <reference field="3" count="1">
            <x v="92"/>
          </reference>
          <reference field="6" count="1" selected="0">
            <x v="1"/>
          </reference>
          <reference field="10" count="1" selected="0">
            <x v="25"/>
          </reference>
        </references>
      </pivotArea>
    </format>
    <format dxfId="257">
      <pivotArea dataOnly="0" labelOnly="1" outline="0" fieldPosition="0">
        <references count="4">
          <reference field="2" count="1" selected="0">
            <x v="13"/>
          </reference>
          <reference field="3" count="2">
            <x v="70"/>
            <x v="96"/>
          </reference>
          <reference field="6" count="1" selected="0">
            <x v="1"/>
          </reference>
          <reference field="10" count="1" selected="0">
            <x v="26"/>
          </reference>
        </references>
      </pivotArea>
    </format>
    <format dxfId="256">
      <pivotArea dataOnly="0" labelOnly="1" outline="0" fieldPosition="0">
        <references count="4">
          <reference field="2" count="1" selected="0">
            <x v="15"/>
          </reference>
          <reference field="3" count="3">
            <x v="43"/>
            <x v="51"/>
            <x v="55"/>
          </reference>
          <reference field="6" count="1" selected="0">
            <x v="1"/>
          </reference>
          <reference field="10" count="1" selected="0">
            <x v="0"/>
          </reference>
        </references>
      </pivotArea>
    </format>
    <format dxfId="255">
      <pivotArea dataOnly="0" labelOnly="1" outline="0" fieldPosition="0">
        <references count="4">
          <reference field="2" count="1" selected="0">
            <x v="15"/>
          </reference>
          <reference field="3" count="3">
            <x v="47"/>
            <x v="51"/>
            <x v="55"/>
          </reference>
          <reference field="6" count="1" selected="0">
            <x v="1"/>
          </reference>
          <reference field="10" count="1" selected="0">
            <x v="1"/>
          </reference>
        </references>
      </pivotArea>
    </format>
    <format dxfId="254">
      <pivotArea dataOnly="0" labelOnly="1" outline="0" fieldPosition="0">
        <references count="4">
          <reference field="2" count="1" selected="0">
            <x v="15"/>
          </reference>
          <reference field="3" count="3">
            <x v="47"/>
            <x v="51"/>
            <x v="55"/>
          </reference>
          <reference field="6" count="1" selected="0">
            <x v="1"/>
          </reference>
          <reference field="10" count="1" selected="0">
            <x v="2"/>
          </reference>
        </references>
      </pivotArea>
    </format>
    <format dxfId="253">
      <pivotArea dataOnly="0" labelOnly="1" outline="0" fieldPosition="0">
        <references count="4">
          <reference field="2" count="1" selected="0">
            <x v="15"/>
          </reference>
          <reference field="3" count="5">
            <x v="41"/>
            <x v="43"/>
            <x v="47"/>
            <x v="51"/>
            <x v="55"/>
          </reference>
          <reference field="6" count="1" selected="0">
            <x v="1"/>
          </reference>
          <reference field="10" count="1" selected="0">
            <x v="3"/>
          </reference>
        </references>
      </pivotArea>
    </format>
    <format dxfId="252">
      <pivotArea dataOnly="0" labelOnly="1" outline="0" fieldPosition="0">
        <references count="4">
          <reference field="2" count="1" selected="0">
            <x v="15"/>
          </reference>
          <reference field="3" count="4">
            <x v="41"/>
            <x v="47"/>
            <x v="51"/>
            <x v="55"/>
          </reference>
          <reference field="6" count="1" selected="0">
            <x v="1"/>
          </reference>
          <reference field="10" count="1" selected="0">
            <x v="9"/>
          </reference>
        </references>
      </pivotArea>
    </format>
    <format dxfId="251">
      <pivotArea dataOnly="0" labelOnly="1" outline="0" fieldPosition="0">
        <references count="4">
          <reference field="2" count="1" selected="0">
            <x v="15"/>
          </reference>
          <reference field="3" count="5">
            <x v="43"/>
            <x v="44"/>
            <x v="48"/>
            <x v="49"/>
            <x v="50"/>
          </reference>
          <reference field="6" count="1" selected="0">
            <x v="1"/>
          </reference>
          <reference field="10" count="1" selected="0">
            <x v="10"/>
          </reference>
        </references>
      </pivotArea>
    </format>
    <format dxfId="250">
      <pivotArea dataOnly="0" labelOnly="1" outline="0" fieldPosition="0">
        <references count="4">
          <reference field="2" count="1" selected="0">
            <x v="15"/>
          </reference>
          <reference field="3" count="6">
            <x v="42"/>
            <x v="43"/>
            <x v="52"/>
            <x v="53"/>
            <x v="56"/>
            <x v="57"/>
          </reference>
          <reference field="6" count="1" selected="0">
            <x v="1"/>
          </reference>
          <reference field="10" count="1" selected="0">
            <x v="12"/>
          </reference>
        </references>
      </pivotArea>
    </format>
    <format dxfId="249">
      <pivotArea dataOnly="0" labelOnly="1" outline="0" fieldPosition="0">
        <references count="4">
          <reference field="2" count="1" selected="0">
            <x v="15"/>
          </reference>
          <reference field="3" count="3">
            <x v="42"/>
            <x v="52"/>
            <x v="56"/>
          </reference>
          <reference field="6" count="1" selected="0">
            <x v="1"/>
          </reference>
          <reference field="10" count="1" selected="0">
            <x v="14"/>
          </reference>
        </references>
      </pivotArea>
    </format>
    <format dxfId="248">
      <pivotArea dataOnly="0" labelOnly="1" outline="0" fieldPosition="0">
        <references count="4">
          <reference field="2" count="1" selected="0">
            <x v="15"/>
          </reference>
          <reference field="3" count="3">
            <x v="42"/>
            <x v="52"/>
            <x v="56"/>
          </reference>
          <reference field="6" count="1" selected="0">
            <x v="1"/>
          </reference>
          <reference field="10" count="1" selected="0">
            <x v="16"/>
          </reference>
        </references>
      </pivotArea>
    </format>
    <format dxfId="247">
      <pivotArea dataOnly="0" labelOnly="1" outline="0" fieldPosition="0">
        <references count="4">
          <reference field="2" count="1" selected="0">
            <x v="15"/>
          </reference>
          <reference field="3" count="2">
            <x v="42"/>
            <x v="45"/>
          </reference>
          <reference field="6" count="1" selected="0">
            <x v="1"/>
          </reference>
          <reference field="10" count="1" selected="0">
            <x v="17"/>
          </reference>
        </references>
      </pivotArea>
    </format>
    <format dxfId="246">
      <pivotArea dataOnly="0" labelOnly="1" outline="0" fieldPosition="0">
        <references count="4">
          <reference field="2" count="1" selected="0">
            <x v="15"/>
          </reference>
          <reference field="3" count="6">
            <x v="42"/>
            <x v="43"/>
            <x v="52"/>
            <x v="53"/>
            <x v="56"/>
            <x v="57"/>
          </reference>
          <reference field="6" count="1" selected="0">
            <x v="1"/>
          </reference>
          <reference field="10" count="1" selected="0">
            <x v="18"/>
          </reference>
        </references>
      </pivotArea>
    </format>
    <format dxfId="245">
      <pivotArea dataOnly="0" labelOnly="1" outline="0" fieldPosition="0">
        <references count="4">
          <reference field="2" count="1" selected="0">
            <x v="15"/>
          </reference>
          <reference field="3" count="3">
            <x v="43"/>
            <x v="53"/>
            <x v="57"/>
          </reference>
          <reference field="6" count="1" selected="0">
            <x v="1"/>
          </reference>
          <reference field="10" count="1" selected="0">
            <x v="21"/>
          </reference>
        </references>
      </pivotArea>
    </format>
    <format dxfId="244">
      <pivotArea dataOnly="0" labelOnly="1" outline="0" fieldPosition="0">
        <references count="4">
          <reference field="2" count="1" selected="0">
            <x v="15"/>
          </reference>
          <reference field="3" count="3">
            <x v="42"/>
            <x v="52"/>
            <x v="56"/>
          </reference>
          <reference field="6" count="1" selected="0">
            <x v="1"/>
          </reference>
          <reference field="10" count="1" selected="0">
            <x v="23"/>
          </reference>
        </references>
      </pivotArea>
    </format>
    <format dxfId="243">
      <pivotArea dataOnly="0" labelOnly="1" outline="0" fieldPosition="0">
        <references count="4">
          <reference field="2" count="1" selected="0">
            <x v="15"/>
          </reference>
          <reference field="3" count="6">
            <x v="42"/>
            <x v="43"/>
            <x v="52"/>
            <x v="53"/>
            <x v="56"/>
            <x v="57"/>
          </reference>
          <reference field="6" count="1" selected="0">
            <x v="1"/>
          </reference>
          <reference field="10" count="1" selected="0">
            <x v="24"/>
          </reference>
        </references>
      </pivotArea>
    </format>
    <format dxfId="242">
      <pivotArea dataOnly="0" labelOnly="1" outline="0" fieldPosition="0">
        <references count="4">
          <reference field="2" count="1" selected="0">
            <x v="15"/>
          </reference>
          <reference field="3" count="6">
            <x v="43"/>
            <x v="46"/>
            <x v="53"/>
            <x v="54"/>
            <x v="57"/>
            <x v="58"/>
          </reference>
          <reference field="6" count="1" selected="0">
            <x v="1"/>
          </reference>
          <reference field="10" count="1" selected="0">
            <x v="25"/>
          </reference>
        </references>
      </pivotArea>
    </format>
    <format dxfId="241">
      <pivotArea dataOnly="0" labelOnly="1" outline="0" fieldPosition="0">
        <references count="4">
          <reference field="2" count="1" selected="0">
            <x v="16"/>
          </reference>
          <reference field="3" count="1">
            <x v="36"/>
          </reference>
          <reference field="6" count="1" selected="0">
            <x v="1"/>
          </reference>
          <reference field="10" count="1" selected="0">
            <x v="1"/>
          </reference>
        </references>
      </pivotArea>
    </format>
    <format dxfId="240">
      <pivotArea dataOnly="0" labelOnly="1" outline="0" fieldPosition="0">
        <references count="4">
          <reference field="2" count="1" selected="0">
            <x v="16"/>
          </reference>
          <reference field="3" count="1">
            <x v="35"/>
          </reference>
          <reference field="6" count="1" selected="0">
            <x v="1"/>
          </reference>
          <reference field="10" count="1" selected="0">
            <x v="3"/>
          </reference>
        </references>
      </pivotArea>
    </format>
    <format dxfId="239">
      <pivotArea dataOnly="0" labelOnly="1" outline="0" fieldPosition="0">
        <references count="4">
          <reference field="2" count="1" selected="0">
            <x v="16"/>
          </reference>
          <reference field="3" count="2">
            <x v="34"/>
            <x v="35"/>
          </reference>
          <reference field="6" count="1" selected="0">
            <x v="1"/>
          </reference>
          <reference field="10" count="1" selected="0">
            <x v="9"/>
          </reference>
        </references>
      </pivotArea>
    </format>
    <format dxfId="238">
      <pivotArea dataOnly="0" labelOnly="1" outline="0" fieldPosition="0">
        <references count="4">
          <reference field="2" count="1" selected="0">
            <x v="18"/>
          </reference>
          <reference field="3" count="1">
            <x v="38"/>
          </reference>
          <reference field="6" count="1" selected="0">
            <x v="1"/>
          </reference>
          <reference field="10" count="1" selected="0">
            <x v="1"/>
          </reference>
        </references>
      </pivotArea>
    </format>
    <format dxfId="237">
      <pivotArea dataOnly="0" labelOnly="1" outline="0" fieldPosition="0">
        <references count="4">
          <reference field="2" count="1" selected="0">
            <x v="18"/>
          </reference>
          <reference field="3" count="1">
            <x v="40"/>
          </reference>
          <reference field="6" count="1" selected="0">
            <x v="1"/>
          </reference>
          <reference field="10" count="1" selected="0">
            <x v="17"/>
          </reference>
        </references>
      </pivotArea>
    </format>
    <format dxfId="236">
      <pivotArea dataOnly="0" labelOnly="1" outline="0" fieldPosition="0">
        <references count="4">
          <reference field="2" count="1" selected="0">
            <x v="18"/>
          </reference>
          <reference field="3" count="1">
            <x v="37"/>
          </reference>
          <reference field="6" count="1" selected="0">
            <x v="1"/>
          </reference>
          <reference field="10" count="1" selected="0">
            <x v="21"/>
          </reference>
        </references>
      </pivotArea>
    </format>
    <format dxfId="235">
      <pivotArea dataOnly="0" labelOnly="1" outline="0" fieldPosition="0">
        <references count="4">
          <reference field="2" count="1" selected="0">
            <x v="21"/>
          </reference>
          <reference field="3" count="1">
            <x v="102"/>
          </reference>
          <reference field="6" count="1" selected="0">
            <x v="1"/>
          </reference>
          <reference field="10" count="1" selected="0">
            <x v="22"/>
          </reference>
        </references>
      </pivotArea>
    </format>
    <format dxfId="234">
      <pivotArea dataOnly="0" labelOnly="1" outline="0" fieldPosition="0">
        <references count="4">
          <reference field="2" count="1" selected="0">
            <x v="17"/>
          </reference>
          <reference field="3" count="2">
            <x v="26"/>
            <x v="27"/>
          </reference>
          <reference field="6" count="1" selected="0">
            <x v="2"/>
          </reference>
          <reference field="10" count="1" selected="0">
            <x v="0"/>
          </reference>
        </references>
      </pivotArea>
    </format>
    <format dxfId="233">
      <pivotArea dataOnly="0" labelOnly="1" outline="0" fieldPosition="0">
        <references count="4">
          <reference field="2" count="1" selected="0">
            <x v="17"/>
          </reference>
          <reference field="3" count="1">
            <x v="28"/>
          </reference>
          <reference field="6" count="1" selected="0">
            <x v="2"/>
          </reference>
          <reference field="10" count="1" selected="0">
            <x v="20"/>
          </reference>
        </references>
      </pivotArea>
    </format>
    <format dxfId="232">
      <pivotArea dataOnly="0" labelOnly="1" outline="0" fieldPosition="0">
        <references count="4">
          <reference field="2" count="1" selected="0">
            <x v="19"/>
          </reference>
          <reference field="3" count="1">
            <x v="104"/>
          </reference>
          <reference field="6" count="1" selected="0">
            <x v="2"/>
          </reference>
          <reference field="10" count="1" selected="0">
            <x v="5"/>
          </reference>
        </references>
      </pivotArea>
    </format>
    <format dxfId="231">
      <pivotArea dataOnly="0" labelOnly="1" outline="0" fieldPosition="0">
        <references count="4">
          <reference field="2" count="1" selected="0">
            <x v="20"/>
          </reference>
          <reference field="3" count="3">
            <x v="21"/>
            <x v="22"/>
            <x v="23"/>
          </reference>
          <reference field="6" count="1" selected="0">
            <x v="2"/>
          </reference>
          <reference field="10" count="1" selected="0">
            <x v="0"/>
          </reference>
        </references>
      </pivotArea>
    </format>
    <format dxfId="230">
      <pivotArea dataOnly="0" labelOnly="1" outline="0" fieldPosition="0">
        <references count="4">
          <reference field="2" count="1" selected="0">
            <x v="20"/>
          </reference>
          <reference field="3" count="1">
            <x v="21"/>
          </reference>
          <reference field="6" count="1" selected="0">
            <x v="2"/>
          </reference>
          <reference field="10" count="1" selected="0">
            <x v="11"/>
          </reference>
        </references>
      </pivotArea>
    </format>
    <format dxfId="229">
      <pivotArea dataOnly="0" labelOnly="1" outline="0" fieldPosition="0">
        <references count="4">
          <reference field="2" count="1" selected="0">
            <x v="11"/>
          </reference>
          <reference field="3" count="2">
            <x v="0"/>
            <x v="1"/>
          </reference>
          <reference field="6" count="1" selected="0">
            <x v="3"/>
          </reference>
          <reference field="10" count="1" selected="0">
            <x v="0"/>
          </reference>
        </references>
      </pivotArea>
    </format>
    <format dxfId="228">
      <pivotArea dataOnly="0" labelOnly="1" outline="0" fieldPosition="0">
        <references count="4">
          <reference field="2" count="1" selected="0">
            <x v="11"/>
          </reference>
          <reference field="3" count="1">
            <x v="2"/>
          </reference>
          <reference field="6" count="1" selected="0">
            <x v="3"/>
          </reference>
          <reference field="10" count="1" selected="0">
            <x v="20"/>
          </reference>
        </references>
      </pivotArea>
    </format>
    <format dxfId="227">
      <pivotArea dataOnly="0" labelOnly="1" outline="0" fieldPosition="0">
        <references count="4">
          <reference field="2" count="1" selected="0">
            <x v="11"/>
          </reference>
          <reference field="3" count="1">
            <x v="1"/>
          </reference>
          <reference field="6" count="1" selected="0">
            <x v="3"/>
          </reference>
          <reference field="10" count="1" selected="0">
            <x v="26"/>
          </reference>
        </references>
      </pivotArea>
    </format>
    <format dxfId="226">
      <pivotArea dataOnly="0" labelOnly="1" outline="0" fieldPosition="0">
        <references count="4">
          <reference field="2" count="1" selected="0">
            <x v="18"/>
          </reference>
          <reference field="3" count="1">
            <x v="39"/>
          </reference>
          <reference field="6" count="1" selected="0">
            <x v="3"/>
          </reference>
          <reference field="10" count="1" selected="0">
            <x v="0"/>
          </reference>
        </references>
      </pivotArea>
    </format>
    <format dxfId="225">
      <pivotArea dataOnly="0" labelOnly="1" outline="0" fieldPosition="0">
        <references count="4">
          <reference field="2" count="1" selected="0">
            <x v="19"/>
          </reference>
          <reference field="3" count="1">
            <x v="103"/>
          </reference>
          <reference field="6" count="1" selected="0">
            <x v="3"/>
          </reference>
          <reference field="10" count="1" selected="0">
            <x v="5"/>
          </reference>
        </references>
      </pivotArea>
    </format>
    <format dxfId="224">
      <pivotArea dataOnly="0" labelOnly="1" outline="0" fieldPosition="0">
        <references count="5">
          <reference field="0" count="2">
            <x v="137"/>
            <x v="138"/>
          </reference>
          <reference field="2" count="1" selected="0">
            <x v="12"/>
          </reference>
          <reference field="3" count="1" selected="0">
            <x v="4"/>
          </reference>
          <reference field="6" count="1" selected="0">
            <x v="0"/>
          </reference>
          <reference field="10" count="1" selected="0">
            <x v="0"/>
          </reference>
        </references>
      </pivotArea>
    </format>
    <format dxfId="223">
      <pivotArea dataOnly="0" labelOnly="1" outline="0" fieldPosition="0">
        <references count="5">
          <reference field="0" count="1">
            <x v="32"/>
          </reference>
          <reference field="2" count="1" selected="0">
            <x v="12"/>
          </reference>
          <reference field="3" count="1" selected="0">
            <x v="3"/>
          </reference>
          <reference field="6" count="1" selected="0">
            <x v="0"/>
          </reference>
          <reference field="10" count="1" selected="0">
            <x v="5"/>
          </reference>
        </references>
      </pivotArea>
    </format>
    <format dxfId="222">
      <pivotArea dataOnly="0" labelOnly="1" outline="0" fieldPosition="0">
        <references count="5">
          <reference field="0" count="1">
            <x v="121"/>
          </reference>
          <reference field="2" count="1" selected="0">
            <x v="14"/>
          </reference>
          <reference field="3" count="1" selected="0">
            <x v="9"/>
          </reference>
          <reference field="6" count="1" selected="0">
            <x v="0"/>
          </reference>
          <reference field="10" count="1" selected="0">
            <x v="0"/>
          </reference>
        </references>
      </pivotArea>
    </format>
    <format dxfId="221">
      <pivotArea dataOnly="0" labelOnly="1" outline="0" fieldPosition="0">
        <references count="5">
          <reference field="0" count="1">
            <x v="162"/>
          </reference>
          <reference field="2" count="1" selected="0">
            <x v="14"/>
          </reference>
          <reference field="3" count="1" selected="0">
            <x v="10"/>
          </reference>
          <reference field="6" count="1" selected="0">
            <x v="0"/>
          </reference>
          <reference field="10" count="1" selected="0">
            <x v="0"/>
          </reference>
        </references>
      </pivotArea>
    </format>
    <format dxfId="220">
      <pivotArea dataOnly="0" labelOnly="1" outline="0" fieldPosition="0">
        <references count="5">
          <reference field="0" count="1">
            <x v="161"/>
          </reference>
          <reference field="2" count="1" selected="0">
            <x v="14"/>
          </reference>
          <reference field="3" count="1" selected="0">
            <x v="11"/>
          </reference>
          <reference field="6" count="1" selected="0">
            <x v="0"/>
          </reference>
          <reference field="10" count="1" selected="0">
            <x v="0"/>
          </reference>
        </references>
      </pivotArea>
    </format>
    <format dxfId="219">
      <pivotArea dataOnly="0" labelOnly="1" outline="0" fieldPosition="0">
        <references count="5">
          <reference field="0" count="1">
            <x v="163"/>
          </reference>
          <reference field="2" count="1" selected="0">
            <x v="14"/>
          </reference>
          <reference field="3" count="1" selected="0">
            <x v="12"/>
          </reference>
          <reference field="6" count="1" selected="0">
            <x v="0"/>
          </reference>
          <reference field="10" count="1" selected="0">
            <x v="0"/>
          </reference>
        </references>
      </pivotArea>
    </format>
    <format dxfId="218">
      <pivotArea dataOnly="0" labelOnly="1" outline="0" fieldPosition="0">
        <references count="5">
          <reference field="0" count="1">
            <x v="163"/>
          </reference>
          <reference field="2" count="1" selected="0">
            <x v="14"/>
          </reference>
          <reference field="3" count="1" selected="0">
            <x v="13"/>
          </reference>
          <reference field="6" count="1" selected="0">
            <x v="0"/>
          </reference>
          <reference field="10" count="1" selected="0">
            <x v="0"/>
          </reference>
        </references>
      </pivotArea>
    </format>
    <format dxfId="217">
      <pivotArea dataOnly="0" labelOnly="1" outline="0" fieldPosition="0">
        <references count="5">
          <reference field="0" count="2">
            <x v="55"/>
            <x v="156"/>
          </reference>
          <reference field="2" count="1" selected="0">
            <x v="14"/>
          </reference>
          <reference field="3" count="1" selected="0">
            <x v="14"/>
          </reference>
          <reference field="6" count="1" selected="0">
            <x v="0"/>
          </reference>
          <reference field="10" count="1" selected="0">
            <x v="0"/>
          </reference>
        </references>
      </pivotArea>
    </format>
    <format dxfId="216">
      <pivotArea dataOnly="0" labelOnly="1" outline="0" fieldPosition="0">
        <references count="5">
          <reference field="0" count="1">
            <x v="122"/>
          </reference>
          <reference field="2" count="1" selected="0">
            <x v="14"/>
          </reference>
          <reference field="3" count="1" selected="0">
            <x v="10"/>
          </reference>
          <reference field="6" count="1" selected="0">
            <x v="0"/>
          </reference>
          <reference field="10" count="1" selected="0">
            <x v="5"/>
          </reference>
        </references>
      </pivotArea>
    </format>
    <format dxfId="215">
      <pivotArea dataOnly="0" labelOnly="1" outline="0" fieldPosition="0">
        <references count="5">
          <reference field="0" count="2">
            <x v="46"/>
            <x v="113"/>
          </reference>
          <reference field="2" count="1" selected="0">
            <x v="14"/>
          </reference>
          <reference field="3" count="1" selected="0">
            <x v="7"/>
          </reference>
          <reference field="6" count="1" selected="0">
            <x v="0"/>
          </reference>
          <reference field="10" count="1" selected="0">
            <x v="9"/>
          </reference>
        </references>
      </pivotArea>
    </format>
    <format dxfId="214">
      <pivotArea dataOnly="0" labelOnly="1" outline="0" fieldPosition="0">
        <references count="5">
          <reference field="0" count="1">
            <x v="143"/>
          </reference>
          <reference field="2" count="1" selected="0">
            <x v="14"/>
          </reference>
          <reference field="3" count="1" selected="0">
            <x v="8"/>
          </reference>
          <reference field="6" count="1" selected="0">
            <x v="0"/>
          </reference>
          <reference field="10" count="1" selected="0">
            <x v="9"/>
          </reference>
        </references>
      </pivotArea>
    </format>
    <format dxfId="213">
      <pivotArea dataOnly="0" labelOnly="1" outline="0" fieldPosition="0">
        <references count="5">
          <reference field="0" count="1">
            <x v="120"/>
          </reference>
          <reference field="2" count="1" selected="0">
            <x v="14"/>
          </reference>
          <reference field="3" count="1" selected="0">
            <x v="5"/>
          </reference>
          <reference field="6" count="1" selected="0">
            <x v="0"/>
          </reference>
          <reference field="10" count="1" selected="0">
            <x v="16"/>
          </reference>
        </references>
      </pivotArea>
    </format>
    <format dxfId="212">
      <pivotArea dataOnly="0" labelOnly="1" outline="0" fieldPosition="0">
        <references count="5">
          <reference field="0" count="1">
            <x v="12"/>
          </reference>
          <reference field="2" count="1" selected="0">
            <x v="14"/>
          </reference>
          <reference field="3" count="1" selected="0">
            <x v="6"/>
          </reference>
          <reference field="6" count="1" selected="0">
            <x v="0"/>
          </reference>
          <reference field="10" count="1" selected="0">
            <x v="16"/>
          </reference>
        </references>
      </pivotArea>
    </format>
    <format dxfId="211">
      <pivotArea dataOnly="0" labelOnly="1" outline="0" fieldPosition="0">
        <references count="5">
          <reference field="0" count="1">
            <x v="189"/>
          </reference>
          <reference field="2" count="1" selected="0">
            <x v="17"/>
          </reference>
          <reference field="3" count="1" selected="0">
            <x v="29"/>
          </reference>
          <reference field="6" count="1" selected="0">
            <x v="0"/>
          </reference>
          <reference field="10" count="1" selected="0">
            <x v="0"/>
          </reference>
        </references>
      </pivotArea>
    </format>
    <format dxfId="210">
      <pivotArea dataOnly="0" labelOnly="1" outline="0" fieldPosition="0">
        <references count="5">
          <reference field="0" count="1">
            <x v="83"/>
          </reference>
          <reference field="2" count="1" selected="0">
            <x v="17"/>
          </reference>
          <reference field="3" count="1" selected="0">
            <x v="30"/>
          </reference>
          <reference field="6" count="1" selected="0">
            <x v="0"/>
          </reference>
          <reference field="10" count="1" selected="0">
            <x v="0"/>
          </reference>
        </references>
      </pivotArea>
    </format>
    <format dxfId="209">
      <pivotArea dataOnly="0" labelOnly="1" outline="0" fieldPosition="0">
        <references count="5">
          <reference field="0" count="1">
            <x v="82"/>
          </reference>
          <reference field="2" count="1" selected="0">
            <x v="17"/>
          </reference>
          <reference field="3" count="1" selected="0">
            <x v="33"/>
          </reference>
          <reference field="6" count="1" selected="0">
            <x v="0"/>
          </reference>
          <reference field="10" count="1" selected="0">
            <x v="0"/>
          </reference>
        </references>
      </pivotArea>
    </format>
    <format dxfId="208">
      <pivotArea dataOnly="0" labelOnly="1" outline="0" fieldPosition="0">
        <references count="5">
          <reference field="0" count="1">
            <x v="35"/>
          </reference>
          <reference field="2" count="1" selected="0">
            <x v="17"/>
          </reference>
          <reference field="3" count="1" selected="0">
            <x v="31"/>
          </reference>
          <reference field="6" count="1" selected="0">
            <x v="0"/>
          </reference>
          <reference field="10" count="1" selected="0">
            <x v="3"/>
          </reference>
        </references>
      </pivotArea>
    </format>
    <format dxfId="207">
      <pivotArea dataOnly="0" labelOnly="1" outline="0" fieldPosition="0">
        <references count="5">
          <reference field="0" count="1">
            <x v="50"/>
          </reference>
          <reference field="2" count="1" selected="0">
            <x v="17"/>
          </reference>
          <reference field="3" count="1" selected="0">
            <x v="33"/>
          </reference>
          <reference field="6" count="1" selected="0">
            <x v="0"/>
          </reference>
          <reference field="10" count="1" selected="0">
            <x v="5"/>
          </reference>
        </references>
      </pivotArea>
    </format>
    <format dxfId="206">
      <pivotArea dataOnly="0" labelOnly="1" outline="0" fieldPosition="0">
        <references count="5">
          <reference field="0" count="1">
            <x v="22"/>
          </reference>
          <reference field="2" count="1" selected="0">
            <x v="17"/>
          </reference>
          <reference field="3" count="1" selected="0">
            <x v="29"/>
          </reference>
          <reference field="6" count="1" selected="0">
            <x v="0"/>
          </reference>
          <reference field="10" count="1" selected="0">
            <x v="20"/>
          </reference>
        </references>
      </pivotArea>
    </format>
    <format dxfId="205">
      <pivotArea dataOnly="0" labelOnly="1" outline="0" fieldPosition="0">
        <references count="5">
          <reference field="0" count="1">
            <x v="22"/>
          </reference>
          <reference field="2" count="1" selected="0">
            <x v="17"/>
          </reference>
          <reference field="3" count="1" selected="0">
            <x v="32"/>
          </reference>
          <reference field="6" count="1" selected="0">
            <x v="0"/>
          </reference>
          <reference field="10" count="1" selected="0">
            <x v="20"/>
          </reference>
        </references>
      </pivotArea>
    </format>
    <format dxfId="204">
      <pivotArea dataOnly="0" labelOnly="1" outline="0" fieldPosition="0">
        <references count="5">
          <reference field="0" count="2">
            <x v="18"/>
            <x v="107"/>
          </reference>
          <reference field="2" count="1" selected="0">
            <x v="20"/>
          </reference>
          <reference field="3" count="1" selected="0">
            <x v="15"/>
          </reference>
          <reference field="6" count="1" selected="0">
            <x v="0"/>
          </reference>
          <reference field="10" count="1" selected="0">
            <x v="0"/>
          </reference>
        </references>
      </pivotArea>
    </format>
    <format dxfId="203">
      <pivotArea dataOnly="0" labelOnly="1" outline="0" fieldPosition="0">
        <references count="5">
          <reference field="0" count="2">
            <x v="145"/>
            <x v="146"/>
          </reference>
          <reference field="2" count="1" selected="0">
            <x v="20"/>
          </reference>
          <reference field="3" count="1" selected="0">
            <x v="25"/>
          </reference>
          <reference field="6" count="1" selected="0">
            <x v="0"/>
          </reference>
          <reference field="10" count="1" selected="0">
            <x v="0"/>
          </reference>
        </references>
      </pivotArea>
    </format>
    <format dxfId="202">
      <pivotArea dataOnly="0" labelOnly="1" outline="0" fieldPosition="0">
        <references count="5">
          <reference field="0" count="6">
            <x v="6"/>
            <x v="7"/>
            <x v="84"/>
            <x v="160"/>
            <x v="165"/>
            <x v="167"/>
          </reference>
          <reference field="2" count="1" selected="0">
            <x v="20"/>
          </reference>
          <reference field="3" count="1" selected="0">
            <x v="15"/>
          </reference>
          <reference field="6" count="1" selected="0">
            <x v="0"/>
          </reference>
          <reference field="10" count="1" selected="0">
            <x v="1"/>
          </reference>
        </references>
      </pivotArea>
    </format>
    <format dxfId="201">
      <pivotArea dataOnly="0" labelOnly="1" outline="0" fieldPosition="0">
        <references count="5">
          <reference field="0" count="1">
            <x v="149"/>
          </reference>
          <reference field="2" count="1" selected="0">
            <x v="20"/>
          </reference>
          <reference field="3" count="1" selected="0">
            <x v="25"/>
          </reference>
          <reference field="6" count="1" selected="0">
            <x v="0"/>
          </reference>
          <reference field="10" count="1" selected="0">
            <x v="1"/>
          </reference>
        </references>
      </pivotArea>
    </format>
    <format dxfId="200">
      <pivotArea dataOnly="0" labelOnly="1" outline="0" fieldPosition="0">
        <references count="5">
          <reference field="0" count="1">
            <x v="195"/>
          </reference>
          <reference field="2" count="1" selected="0">
            <x v="20"/>
          </reference>
          <reference field="3" count="1" selected="0">
            <x v="15"/>
          </reference>
          <reference field="6" count="1" selected="0">
            <x v="0"/>
          </reference>
          <reference field="10" count="1" selected="0">
            <x v="3"/>
          </reference>
        </references>
      </pivotArea>
    </format>
    <format dxfId="199">
      <pivotArea dataOnly="0" labelOnly="1" outline="0" fieldPosition="0">
        <references count="5">
          <reference field="0" count="1">
            <x v="149"/>
          </reference>
          <reference field="2" count="1" selected="0">
            <x v="20"/>
          </reference>
          <reference field="3" count="1" selected="0">
            <x v="25"/>
          </reference>
          <reference field="6" count="1" selected="0">
            <x v="0"/>
          </reference>
          <reference field="10" count="1" selected="0">
            <x v="3"/>
          </reference>
        </references>
      </pivotArea>
    </format>
    <format dxfId="198">
      <pivotArea dataOnly="0" labelOnly="1" outline="0" fieldPosition="0">
        <references count="5">
          <reference field="0" count="1">
            <x v="159"/>
          </reference>
          <reference field="2" count="1" selected="0">
            <x v="20"/>
          </reference>
          <reference field="3" count="1" selected="0">
            <x v="18"/>
          </reference>
          <reference field="6" count="1" selected="0">
            <x v="0"/>
          </reference>
          <reference field="10" count="1" selected="0">
            <x v="4"/>
          </reference>
        </references>
      </pivotArea>
    </format>
    <format dxfId="197">
      <pivotArea dataOnly="0" labelOnly="1" outline="0" fieldPosition="0">
        <references count="5">
          <reference field="0" count="1">
            <x v="136"/>
          </reference>
          <reference field="2" count="1" selected="0">
            <x v="20"/>
          </reference>
          <reference field="3" count="1" selected="0">
            <x v="24"/>
          </reference>
          <reference field="6" count="1" selected="0">
            <x v="0"/>
          </reference>
          <reference field="10" count="1" selected="0">
            <x v="5"/>
          </reference>
        </references>
      </pivotArea>
    </format>
    <format dxfId="196">
      <pivotArea dataOnly="0" labelOnly="1" outline="0" fieldPosition="0">
        <references count="5">
          <reference field="0" count="1">
            <x v="62"/>
          </reference>
          <reference field="2" count="1" selected="0">
            <x v="20"/>
          </reference>
          <reference field="3" count="1" selected="0">
            <x v="16"/>
          </reference>
          <reference field="6" count="1" selected="0">
            <x v="0"/>
          </reference>
          <reference field="10" count="1" selected="0">
            <x v="6"/>
          </reference>
        </references>
      </pivotArea>
    </format>
    <format dxfId="195">
      <pivotArea dataOnly="0" labelOnly="1" outline="0" fieldPosition="0">
        <references count="5">
          <reference field="0" count="1">
            <x v="28"/>
          </reference>
          <reference field="2" count="1" selected="0">
            <x v="20"/>
          </reference>
          <reference field="3" count="1" selected="0">
            <x v="20"/>
          </reference>
          <reference field="6" count="1" selected="0">
            <x v="0"/>
          </reference>
          <reference field="10" count="1" selected="0">
            <x v="6"/>
          </reference>
        </references>
      </pivotArea>
    </format>
    <format dxfId="194">
      <pivotArea dataOnly="0" labelOnly="1" outline="0" fieldPosition="0">
        <references count="5">
          <reference field="0" count="1">
            <x v="60"/>
          </reference>
          <reference field="2" count="1" selected="0">
            <x v="20"/>
          </reference>
          <reference field="3" count="1" selected="0">
            <x v="16"/>
          </reference>
          <reference field="6" count="1" selected="0">
            <x v="0"/>
          </reference>
          <reference field="10" count="1" selected="0">
            <x v="7"/>
          </reference>
        </references>
      </pivotArea>
    </format>
    <format dxfId="193">
      <pivotArea dataOnly="0" labelOnly="1" outline="0" fieldPosition="0">
        <references count="5">
          <reference field="0" count="2">
            <x v="100"/>
            <x v="108"/>
          </reference>
          <reference field="2" count="1" selected="0">
            <x v="20"/>
          </reference>
          <reference field="3" count="1" selected="0">
            <x v="15"/>
          </reference>
          <reference field="6" count="1" selected="0">
            <x v="0"/>
          </reference>
          <reference field="10" count="1" selected="0">
            <x v="9"/>
          </reference>
        </references>
      </pivotArea>
    </format>
    <format dxfId="192">
      <pivotArea dataOnly="0" labelOnly="1" outline="0" fieldPosition="0">
        <references count="5">
          <reference field="0" count="4">
            <x v="37"/>
            <x v="146"/>
            <x v="150"/>
            <x v="151"/>
          </reference>
          <reference field="2" count="1" selected="0">
            <x v="20"/>
          </reference>
          <reference field="3" count="1" selected="0">
            <x v="25"/>
          </reference>
          <reference field="6" count="1" selected="0">
            <x v="0"/>
          </reference>
          <reference field="10" count="1" selected="0">
            <x v="9"/>
          </reference>
        </references>
      </pivotArea>
    </format>
    <format dxfId="191">
      <pivotArea dataOnly="0" labelOnly="1" outline="0" fieldPosition="0">
        <references count="5">
          <reference field="0" count="3">
            <x v="126"/>
            <x v="128"/>
            <x v="142"/>
          </reference>
          <reference field="2" count="1" selected="0">
            <x v="20"/>
          </reference>
          <reference field="3" count="1" selected="0">
            <x v="15"/>
          </reference>
          <reference field="6" count="1" selected="0">
            <x v="0"/>
          </reference>
          <reference field="10" count="1" selected="0">
            <x v="10"/>
          </reference>
        </references>
      </pivotArea>
    </format>
    <format dxfId="190">
      <pivotArea dataOnly="0" labelOnly="1" outline="0" fieldPosition="0">
        <references count="5">
          <reference field="0" count="1">
            <x v="62"/>
          </reference>
          <reference field="2" count="1" selected="0">
            <x v="20"/>
          </reference>
          <reference field="3" count="1" selected="0">
            <x v="16"/>
          </reference>
          <reference field="6" count="1" selected="0">
            <x v="0"/>
          </reference>
          <reference field="10" count="1" selected="0">
            <x v="11"/>
          </reference>
        </references>
      </pivotArea>
    </format>
    <format dxfId="189">
      <pivotArea dataOnly="0" labelOnly="1" outline="0" fieldPosition="0">
        <references count="5">
          <reference field="0" count="4">
            <x v="29"/>
            <x v="65"/>
            <x v="85"/>
            <x v="190"/>
          </reference>
          <reference field="2" count="1" selected="0">
            <x v="20"/>
          </reference>
          <reference field="3" count="1" selected="0">
            <x v="15"/>
          </reference>
          <reference field="6" count="1" selected="0">
            <x v="0"/>
          </reference>
          <reference field="10" count="1" selected="0">
            <x v="12"/>
          </reference>
        </references>
      </pivotArea>
    </format>
    <format dxfId="188">
      <pivotArea dataOnly="0" labelOnly="1" outline="0" fieldPosition="0">
        <references count="5">
          <reference field="0" count="2">
            <x v="68"/>
            <x v="69"/>
          </reference>
          <reference field="2" count="1" selected="0">
            <x v="20"/>
          </reference>
          <reference field="3" count="1" selected="0">
            <x v="16"/>
          </reference>
          <reference field="6" count="1" selected="0">
            <x v="0"/>
          </reference>
          <reference field="10" count="1" selected="0">
            <x v="12"/>
          </reference>
        </references>
      </pivotArea>
    </format>
    <format dxfId="187">
      <pivotArea dataOnly="0" labelOnly="1" outline="0" fieldPosition="0">
        <references count="5">
          <reference field="0" count="1">
            <x v="30"/>
          </reference>
          <reference field="2" count="1" selected="0">
            <x v="20"/>
          </reference>
          <reference field="3" count="1" selected="0">
            <x v="20"/>
          </reference>
          <reference field="6" count="1" selected="0">
            <x v="0"/>
          </reference>
          <reference field="10" count="1" selected="0">
            <x v="13"/>
          </reference>
        </references>
      </pivotArea>
    </format>
    <format dxfId="186">
      <pivotArea dataOnly="0" labelOnly="1" outline="0" fieldPosition="0">
        <references count="5">
          <reference field="0" count="1">
            <x v="24"/>
          </reference>
          <reference field="2" count="1" selected="0">
            <x v="20"/>
          </reference>
          <reference field="3" count="1" selected="0">
            <x v="15"/>
          </reference>
          <reference field="6" count="1" selected="0">
            <x v="0"/>
          </reference>
          <reference field="10" count="1" selected="0">
            <x v="14"/>
          </reference>
        </references>
      </pivotArea>
    </format>
    <format dxfId="185">
      <pivotArea dataOnly="0" labelOnly="1" outline="0" fieldPosition="0">
        <references count="5">
          <reference field="0" count="1">
            <x v="140"/>
          </reference>
          <reference field="2" count="1" selected="0">
            <x v="20"/>
          </reference>
          <reference field="3" count="1" selected="0">
            <x v="18"/>
          </reference>
          <reference field="6" count="1" selected="0">
            <x v="0"/>
          </reference>
          <reference field="10" count="1" selected="0">
            <x v="14"/>
          </reference>
        </references>
      </pivotArea>
    </format>
    <format dxfId="184">
      <pivotArea dataOnly="0" labelOnly="1" outline="0" fieldPosition="0">
        <references count="5">
          <reference field="0" count="1">
            <x v="125"/>
          </reference>
          <reference field="2" count="1" selected="0">
            <x v="20"/>
          </reference>
          <reference field="3" count="1" selected="0">
            <x v="19"/>
          </reference>
          <reference field="6" count="1" selected="0">
            <x v="0"/>
          </reference>
          <reference field="10" count="1" selected="0">
            <x v="14"/>
          </reference>
        </references>
      </pivotArea>
    </format>
    <format dxfId="183">
      <pivotArea dataOnly="0" labelOnly="1" outline="0" fieldPosition="0">
        <references count="5">
          <reference field="0" count="1">
            <x v="13"/>
          </reference>
          <reference field="2" count="1" selected="0">
            <x v="20"/>
          </reference>
          <reference field="3" count="1" selected="0">
            <x v="18"/>
          </reference>
          <reference field="6" count="1" selected="0">
            <x v="0"/>
          </reference>
          <reference field="10" count="1" selected="0">
            <x v="17"/>
          </reference>
        </references>
      </pivotArea>
    </format>
    <format dxfId="182">
      <pivotArea dataOnly="0" labelOnly="1" outline="0" fieldPosition="0">
        <references count="5">
          <reference field="0" count="1">
            <x v="52"/>
          </reference>
          <reference field="2" count="1" selected="0">
            <x v="20"/>
          </reference>
          <reference field="3" count="1" selected="0">
            <x v="17"/>
          </reference>
          <reference field="6" count="1" selected="0">
            <x v="0"/>
          </reference>
          <reference field="10" count="1" selected="0">
            <x v="19"/>
          </reference>
        </references>
      </pivotArea>
    </format>
    <format dxfId="181">
      <pivotArea dataOnly="0" labelOnly="1" outline="0" fieldPosition="0">
        <references count="5">
          <reference field="0" count="1">
            <x v="139"/>
          </reference>
          <reference field="2" count="1" selected="0">
            <x v="20"/>
          </reference>
          <reference field="3" count="1" selected="0">
            <x v="15"/>
          </reference>
          <reference field="6" count="1" selected="0">
            <x v="0"/>
          </reference>
          <reference field="10" count="1" selected="0">
            <x v="21"/>
          </reference>
        </references>
      </pivotArea>
    </format>
    <format dxfId="180">
      <pivotArea dataOnly="0" labelOnly="1" outline="0" fieldPosition="0">
        <references count="5">
          <reference field="0" count="1">
            <x v="63"/>
          </reference>
          <reference field="2" count="1" selected="0">
            <x v="20"/>
          </reference>
          <reference field="3" count="1" selected="0">
            <x v="16"/>
          </reference>
          <reference field="6" count="1" selected="0">
            <x v="0"/>
          </reference>
          <reference field="10" count="1" selected="0">
            <x v="21"/>
          </reference>
        </references>
      </pivotArea>
    </format>
    <format dxfId="179">
      <pivotArea dataOnly="0" labelOnly="1" outline="0" fieldPosition="0">
        <references count="5">
          <reference field="0" count="1">
            <x v="208"/>
          </reference>
          <reference field="2" count="1" selected="0">
            <x v="20"/>
          </reference>
          <reference field="3" count="1" selected="0">
            <x v="17"/>
          </reference>
          <reference field="6" count="1" selected="0">
            <x v="0"/>
          </reference>
          <reference field="10" count="1" selected="0">
            <x v="21"/>
          </reference>
        </references>
      </pivotArea>
    </format>
    <format dxfId="178">
      <pivotArea dataOnly="0" labelOnly="1" outline="0" fieldPosition="0">
        <references count="5">
          <reference field="0" count="2">
            <x v="67"/>
            <x v="116"/>
          </reference>
          <reference field="2" count="1" selected="0">
            <x v="20"/>
          </reference>
          <reference field="3" count="1" selected="0">
            <x v="15"/>
          </reference>
          <reference field="6" count="1" selected="0">
            <x v="0"/>
          </reference>
          <reference field="10" count="1" selected="0">
            <x v="23"/>
          </reference>
        </references>
      </pivotArea>
    </format>
    <format dxfId="177">
      <pivotArea dataOnly="0" labelOnly="1" outline="0" fieldPosition="0">
        <references count="5">
          <reference field="0" count="1">
            <x v="71"/>
          </reference>
          <reference field="2" count="1" selected="0">
            <x v="20"/>
          </reference>
          <reference field="3" count="1" selected="0">
            <x v="16"/>
          </reference>
          <reference field="6" count="1" selected="0">
            <x v="0"/>
          </reference>
          <reference field="10" count="1" selected="0">
            <x v="23"/>
          </reference>
        </references>
      </pivotArea>
    </format>
    <format dxfId="176">
      <pivotArea dataOnly="0" labelOnly="1" outline="0" fieldPosition="0">
        <references count="5">
          <reference field="0" count="1">
            <x v="25"/>
          </reference>
          <reference field="2" count="1" selected="0">
            <x v="20"/>
          </reference>
          <reference field="3" count="1" selected="0">
            <x v="15"/>
          </reference>
          <reference field="6" count="1" selected="0">
            <x v="0"/>
          </reference>
          <reference field="10" count="1" selected="0">
            <x v="24"/>
          </reference>
        </references>
      </pivotArea>
    </format>
    <format dxfId="175">
      <pivotArea dataOnly="0" labelOnly="1" outline="0" fieldPosition="0">
        <references count="5">
          <reference field="0" count="1">
            <x v="144"/>
          </reference>
          <reference field="2" count="1" selected="0">
            <x v="20"/>
          </reference>
          <reference field="3" count="1" selected="0">
            <x v="15"/>
          </reference>
          <reference field="6" count="1" selected="0">
            <x v="0"/>
          </reference>
          <reference field="10" count="1" selected="0">
            <x v="25"/>
          </reference>
        </references>
      </pivotArea>
    </format>
    <format dxfId="174">
      <pivotArea dataOnly="0" labelOnly="1" outline="0" fieldPosition="0">
        <references count="5">
          <reference field="0" count="1">
            <x v="104"/>
          </reference>
          <reference field="2" count="1" selected="0">
            <x v="20"/>
          </reference>
          <reference field="3" count="1" selected="0">
            <x v="16"/>
          </reference>
          <reference field="6" count="1" selected="0">
            <x v="0"/>
          </reference>
          <reference field="10" count="1" selected="0">
            <x v="25"/>
          </reference>
        </references>
      </pivotArea>
    </format>
    <format dxfId="173">
      <pivotArea dataOnly="0" labelOnly="1" outline="0" fieldPosition="0">
        <references count="5">
          <reference field="0" count="1">
            <x v="59"/>
          </reference>
          <reference field="2" count="1" selected="0">
            <x v="20"/>
          </reference>
          <reference field="3" count="1" selected="0">
            <x v="16"/>
          </reference>
          <reference field="6" count="1" selected="0">
            <x v="0"/>
          </reference>
          <reference field="10" count="1" selected="0">
            <x v="26"/>
          </reference>
        </references>
      </pivotArea>
    </format>
    <format dxfId="172">
      <pivotArea dataOnly="0" labelOnly="1" outline="0" fieldPosition="0">
        <references count="5">
          <reference field="0" count="6">
            <x v="16"/>
            <x v="17"/>
            <x v="18"/>
            <x v="89"/>
            <x v="90"/>
            <x v="106"/>
          </reference>
          <reference field="2" count="1" selected="0">
            <x v="13"/>
          </reference>
          <reference field="3" count="1" selected="0">
            <x v="73"/>
          </reference>
          <reference field="6" count="1" selected="0">
            <x v="1"/>
          </reference>
          <reference field="10" count="1" selected="0">
            <x v="0"/>
          </reference>
        </references>
      </pivotArea>
    </format>
    <format dxfId="171">
      <pivotArea dataOnly="0" labelOnly="1" outline="0" fieldPosition="0">
        <references count="5">
          <reference field="0" count="1">
            <x v="147"/>
          </reference>
          <reference field="2" count="1" selected="0">
            <x v="13"/>
          </reference>
          <reference field="3" count="1" selected="0">
            <x v="74"/>
          </reference>
          <reference field="6" count="1" selected="0">
            <x v="1"/>
          </reference>
          <reference field="10" count="1" selected="0">
            <x v="0"/>
          </reference>
        </references>
      </pivotArea>
    </format>
    <format dxfId="170">
      <pivotArea dataOnly="0" labelOnly="1" outline="0" fieldPosition="0">
        <references count="5">
          <reference field="0" count="1">
            <x v="155"/>
          </reference>
          <reference field="2" count="1" selected="0">
            <x v="13"/>
          </reference>
          <reference field="3" count="1" selected="0">
            <x v="76"/>
          </reference>
          <reference field="6" count="1" selected="0">
            <x v="1"/>
          </reference>
          <reference field="10" count="1" selected="0">
            <x v="0"/>
          </reference>
        </references>
      </pivotArea>
    </format>
    <format dxfId="169">
      <pivotArea dataOnly="0" labelOnly="1" outline="0" fieldPosition="0">
        <references count="5">
          <reference field="0" count="1">
            <x v="129"/>
          </reference>
          <reference field="2" count="1" selected="0">
            <x v="13"/>
          </reference>
          <reference field="3" count="1" selected="0">
            <x v="79"/>
          </reference>
          <reference field="6" count="1" selected="0">
            <x v="1"/>
          </reference>
          <reference field="10" count="1" selected="0">
            <x v="0"/>
          </reference>
        </references>
      </pivotArea>
    </format>
    <format dxfId="168">
      <pivotArea dataOnly="0" labelOnly="1" outline="0" fieldPosition="0">
        <references count="5">
          <reference field="0" count="2">
            <x v="79"/>
            <x v="98"/>
          </reference>
          <reference field="2" count="1" selected="0">
            <x v="13"/>
          </reference>
          <reference field="3" count="1" selected="0">
            <x v="63"/>
          </reference>
          <reference field="6" count="1" selected="0">
            <x v="1"/>
          </reference>
          <reference field="10" count="1" selected="0">
            <x v="1"/>
          </reference>
        </references>
      </pivotArea>
    </format>
    <format dxfId="167">
      <pivotArea dataOnly="0" labelOnly="1" outline="0" fieldPosition="0">
        <references count="5">
          <reference field="0" count="1">
            <x v="79"/>
          </reference>
          <reference field="2" count="1" selected="0">
            <x v="13"/>
          </reference>
          <reference field="3" count="1" selected="0">
            <x v="64"/>
          </reference>
          <reference field="6" count="1" selected="0">
            <x v="1"/>
          </reference>
          <reference field="10" count="1" selected="0">
            <x v="1"/>
          </reference>
        </references>
      </pivotArea>
    </format>
    <format dxfId="166">
      <pivotArea dataOnly="0" labelOnly="1" outline="0" fieldPosition="0">
        <references count="5">
          <reference field="0" count="1">
            <x v="54"/>
          </reference>
          <reference field="2" count="1" selected="0">
            <x v="13"/>
          </reference>
          <reference field="3" count="1" selected="0">
            <x v="65"/>
          </reference>
          <reference field="6" count="1" selected="0">
            <x v="1"/>
          </reference>
          <reference field="10" count="1" selected="0">
            <x v="1"/>
          </reference>
        </references>
      </pivotArea>
    </format>
    <format dxfId="165">
      <pivotArea dataOnly="0" labelOnly="1" outline="0" fieldPosition="0">
        <references count="5">
          <reference field="0" count="1">
            <x v="131"/>
          </reference>
          <reference field="2" count="1" selected="0">
            <x v="13"/>
          </reference>
          <reference field="3" count="1" selected="0">
            <x v="81"/>
          </reference>
          <reference field="6" count="1" selected="0">
            <x v="1"/>
          </reference>
          <reference field="10" count="1" selected="0">
            <x v="1"/>
          </reference>
        </references>
      </pivotArea>
    </format>
    <format dxfId="164">
      <pivotArea dataOnly="0" labelOnly="1" outline="0" fieldPosition="0">
        <references count="5">
          <reference field="0" count="7">
            <x v="94"/>
            <x v="96"/>
            <x v="198"/>
            <x v="201"/>
            <x v="202"/>
            <x v="203"/>
            <x v="204"/>
          </reference>
          <reference field="2" count="1" selected="0">
            <x v="13"/>
          </reference>
          <reference field="3" count="1" selected="0">
            <x v="90"/>
          </reference>
          <reference field="6" count="1" selected="0">
            <x v="1"/>
          </reference>
          <reference field="10" count="1" selected="0">
            <x v="1"/>
          </reference>
        </references>
      </pivotArea>
    </format>
    <format dxfId="163">
      <pivotArea dataOnly="0" labelOnly="1" outline="0" fieldPosition="0">
        <references count="5">
          <reference field="0" count="18">
            <x v="6"/>
            <x v="7"/>
            <x v="8"/>
            <x v="9"/>
            <x v="51"/>
            <x v="56"/>
            <x v="73"/>
            <x v="77"/>
            <x v="168"/>
            <x v="171"/>
            <x v="172"/>
            <x v="173"/>
            <x v="174"/>
            <x v="175"/>
            <x v="176"/>
            <x v="180"/>
            <x v="181"/>
            <x v="209"/>
          </reference>
          <reference field="2" count="1" selected="0">
            <x v="13"/>
          </reference>
          <reference field="3" count="1" selected="0">
            <x v="92"/>
          </reference>
          <reference field="6" count="1" selected="0">
            <x v="1"/>
          </reference>
          <reference field="10" count="1" selected="0">
            <x v="1"/>
          </reference>
        </references>
      </pivotArea>
    </format>
    <format dxfId="162">
      <pivotArea dataOnly="0" labelOnly="1" outline="0" fieldPosition="0">
        <references count="5">
          <reference field="0" count="3">
            <x v="33"/>
            <x v="34"/>
            <x v="132"/>
          </reference>
          <reference field="2" count="1" selected="0">
            <x v="13"/>
          </reference>
          <reference field="3" count="1" selected="0">
            <x v="93"/>
          </reference>
          <reference field="6" count="1" selected="0">
            <x v="1"/>
          </reference>
          <reference field="10" count="1" selected="0">
            <x v="1"/>
          </reference>
        </references>
      </pivotArea>
    </format>
    <format dxfId="161">
      <pivotArea dataOnly="0" labelOnly="1" outline="0" fieldPosition="0">
        <references count="5">
          <reference field="0" count="1">
            <x v="95"/>
          </reference>
          <reference field="2" count="1" selected="0">
            <x v="13"/>
          </reference>
          <reference field="3" count="1" selected="0">
            <x v="94"/>
          </reference>
          <reference field="6" count="1" selected="0">
            <x v="1"/>
          </reference>
          <reference field="10" count="1" selected="0">
            <x v="1"/>
          </reference>
        </references>
      </pivotArea>
    </format>
    <format dxfId="160">
      <pivotArea dataOnly="0" labelOnly="1" outline="0" fieldPosition="0">
        <references count="5">
          <reference field="0" count="3">
            <x v="130"/>
            <x v="133"/>
            <x v="134"/>
          </reference>
          <reference field="2" count="1" selected="0">
            <x v="13"/>
          </reference>
          <reference field="3" count="1" selected="0">
            <x v="95"/>
          </reference>
          <reference field="6" count="1" selected="0">
            <x v="1"/>
          </reference>
          <reference field="10" count="1" selected="0">
            <x v="1"/>
          </reference>
        </references>
      </pivotArea>
    </format>
    <format dxfId="159">
      <pivotArea dataOnly="0" labelOnly="1" outline="0" fieldPosition="0">
        <references count="5">
          <reference field="0" count="1">
            <x v="149"/>
          </reference>
          <reference field="2" count="1" selected="0">
            <x v="13"/>
          </reference>
          <reference field="3" count="1" selected="0">
            <x v="97"/>
          </reference>
          <reference field="6" count="1" selected="0">
            <x v="1"/>
          </reference>
          <reference field="10" count="1" selected="0">
            <x v="1"/>
          </reference>
        </references>
      </pivotArea>
    </format>
    <format dxfId="158">
      <pivotArea dataOnly="0" labelOnly="1" outline="0" fieldPosition="0">
        <references count="5">
          <reference field="0" count="2">
            <x v="196"/>
            <x v="197"/>
          </reference>
          <reference field="2" count="1" selected="0">
            <x v="13"/>
          </reference>
          <reference field="3" count="1" selected="0">
            <x v="60"/>
          </reference>
          <reference field="6" count="1" selected="0">
            <x v="1"/>
          </reference>
          <reference field="10" count="1" selected="0">
            <x v="3"/>
          </reference>
        </references>
      </pivotArea>
    </format>
    <format dxfId="157">
      <pivotArea dataOnly="0" labelOnly="1" outline="0" fieldPosition="0">
        <references count="5">
          <reference field="0" count="1">
            <x v="197"/>
          </reference>
          <reference field="2" count="1" selected="0">
            <x v="13"/>
          </reference>
          <reference field="3" count="1" selected="0">
            <x v="63"/>
          </reference>
          <reference field="6" count="1" selected="0">
            <x v="1"/>
          </reference>
          <reference field="10" count="1" selected="0">
            <x v="3"/>
          </reference>
        </references>
      </pivotArea>
    </format>
    <format dxfId="156">
      <pivotArea dataOnly="0" labelOnly="1" outline="0" fieldPosition="0">
        <references count="5">
          <reference field="0" count="1">
            <x v="196"/>
          </reference>
          <reference field="2" count="1" selected="0">
            <x v="13"/>
          </reference>
          <reference field="3" count="1" selected="0">
            <x v="71"/>
          </reference>
          <reference field="6" count="1" selected="0">
            <x v="1"/>
          </reference>
          <reference field="10" count="1" selected="0">
            <x v="3"/>
          </reference>
        </references>
      </pivotArea>
    </format>
    <format dxfId="155">
      <pivotArea dataOnly="0" labelOnly="1" outline="0" fieldPosition="0">
        <references count="5">
          <reference field="0" count="1">
            <x v="76"/>
          </reference>
          <reference field="2" count="1" selected="0">
            <x v="13"/>
          </reference>
          <reference field="3" count="1" selected="0">
            <x v="73"/>
          </reference>
          <reference field="6" count="1" selected="0">
            <x v="1"/>
          </reference>
          <reference field="10" count="1" selected="0">
            <x v="4"/>
          </reference>
        </references>
      </pivotArea>
    </format>
    <format dxfId="154">
      <pivotArea dataOnly="0" labelOnly="1" outline="0" fieldPosition="0">
        <references count="5">
          <reference field="0" count="1">
            <x v="31"/>
          </reference>
          <reference field="2" count="1" selected="0">
            <x v="13"/>
          </reference>
          <reference field="3" count="1" selected="0">
            <x v="63"/>
          </reference>
          <reference field="6" count="1" selected="0">
            <x v="1"/>
          </reference>
          <reference field="10" count="1" selected="0">
            <x v="5"/>
          </reference>
        </references>
      </pivotArea>
    </format>
    <format dxfId="153">
      <pivotArea dataOnly="0" labelOnly="1" outline="0" fieldPosition="0">
        <references count="5">
          <reference field="0" count="1">
            <x v="42"/>
          </reference>
          <reference field="2" count="1" selected="0">
            <x v="13"/>
          </reference>
          <reference field="3" count="1" selected="0">
            <x v="79"/>
          </reference>
          <reference field="6" count="1" selected="0">
            <x v="1"/>
          </reference>
          <reference field="10" count="1" selected="0">
            <x v="5"/>
          </reference>
        </references>
      </pivotArea>
    </format>
    <format dxfId="152">
      <pivotArea dataOnly="0" labelOnly="1" outline="0" fieldPosition="0">
        <references count="5">
          <reference field="0" count="1">
            <x v="28"/>
          </reference>
          <reference field="2" count="1" selected="0">
            <x v="13"/>
          </reference>
          <reference field="3" count="1" selected="0">
            <x v="66"/>
          </reference>
          <reference field="6" count="1" selected="0">
            <x v="1"/>
          </reference>
          <reference field="10" count="1" selected="0">
            <x v="6"/>
          </reference>
        </references>
      </pivotArea>
    </format>
    <format dxfId="151">
      <pivotArea dataOnly="0" labelOnly="1" outline="0" fieldPosition="0">
        <references count="5">
          <reference field="0" count="1">
            <x v="62"/>
          </reference>
          <reference field="2" count="1" selected="0">
            <x v="13"/>
          </reference>
          <reference field="3" count="1" selected="0">
            <x v="96"/>
          </reference>
          <reference field="6" count="1" selected="0">
            <x v="1"/>
          </reference>
          <reference field="10" count="1" selected="0">
            <x v="6"/>
          </reference>
        </references>
      </pivotArea>
    </format>
    <format dxfId="150">
      <pivotArea dataOnly="0" labelOnly="1" outline="0" fieldPosition="0">
        <references count="5">
          <reference field="0" count="1">
            <x v="61"/>
          </reference>
          <reference field="2" count="1" selected="0">
            <x v="13"/>
          </reference>
          <reference field="3" count="1" selected="0">
            <x v="96"/>
          </reference>
          <reference field="6" count="1" selected="0">
            <x v="1"/>
          </reference>
          <reference field="10" count="1" selected="0">
            <x v="7"/>
          </reference>
        </references>
      </pivotArea>
    </format>
    <format dxfId="149">
      <pivotArea dataOnly="0" labelOnly="1" outline="0" fieldPosition="0">
        <references count="5">
          <reference field="0" count="1">
            <x v="2"/>
          </reference>
          <reference field="2" count="1" selected="0">
            <x v="13"/>
          </reference>
          <reference field="3" count="1" selected="0">
            <x v="69"/>
          </reference>
          <reference field="6" count="1" selected="0">
            <x v="1"/>
          </reference>
          <reference field="10" count="1" selected="0">
            <x v="8"/>
          </reference>
        </references>
      </pivotArea>
    </format>
    <format dxfId="148">
      <pivotArea dataOnly="0" labelOnly="1" outline="0" fieldPosition="0">
        <references count="5">
          <reference field="0" count="1">
            <x v="109"/>
          </reference>
          <reference field="2" count="1" selected="0">
            <x v="13"/>
          </reference>
          <reference field="3" count="1" selected="0">
            <x v="59"/>
          </reference>
          <reference field="6" count="1" selected="0">
            <x v="1"/>
          </reference>
          <reference field="10" count="1" selected="0">
            <x v="9"/>
          </reference>
        </references>
      </pivotArea>
    </format>
    <format dxfId="147">
      <pivotArea dataOnly="0" labelOnly="1" outline="0" fieldPosition="0">
        <references count="5">
          <reference field="0" count="1">
            <x v="100"/>
          </reference>
          <reference field="2" count="1" selected="0">
            <x v="13"/>
          </reference>
          <reference field="3" count="1" selected="0">
            <x v="62"/>
          </reference>
          <reference field="6" count="1" selected="0">
            <x v="1"/>
          </reference>
          <reference field="10" count="1" selected="0">
            <x v="9"/>
          </reference>
        </references>
      </pivotArea>
    </format>
    <format dxfId="146">
      <pivotArea dataOnly="0" labelOnly="1" outline="0" fieldPosition="0">
        <references count="5">
          <reference field="0" count="1">
            <x v="27"/>
          </reference>
          <reference field="2" count="1" selected="0">
            <x v="13"/>
          </reference>
          <reference field="3" count="1" selected="0">
            <x v="77"/>
          </reference>
          <reference field="6" count="1" selected="0">
            <x v="1"/>
          </reference>
          <reference field="10" count="1" selected="0">
            <x v="9"/>
          </reference>
        </references>
      </pivotArea>
    </format>
    <format dxfId="145">
      <pivotArea dataOnly="0" labelOnly="1" outline="0" fieldPosition="0">
        <references count="5">
          <reference field="0" count="1">
            <x v="27"/>
          </reference>
          <reference field="2" count="1" selected="0">
            <x v="13"/>
          </reference>
          <reference field="3" count="1" selected="0">
            <x v="78"/>
          </reference>
          <reference field="6" count="1" selected="0">
            <x v="1"/>
          </reference>
          <reference field="10" count="1" selected="0">
            <x v="9"/>
          </reference>
        </references>
      </pivotArea>
    </format>
    <format dxfId="144">
      <pivotArea dataOnly="0" labelOnly="1" outline="0" fieldPosition="0">
        <references count="5">
          <reference field="0" count="2">
            <x v="110"/>
            <x v="111"/>
          </reference>
          <reference field="2" count="1" selected="0">
            <x v="13"/>
          </reference>
          <reference field="3" count="1" selected="0">
            <x v="98"/>
          </reference>
          <reference field="6" count="1" selected="0">
            <x v="1"/>
          </reference>
          <reference field="10" count="1" selected="0">
            <x v="9"/>
          </reference>
        </references>
      </pivotArea>
    </format>
    <format dxfId="143">
      <pivotArea dataOnly="0" labelOnly="1" outline="0" fieldPosition="0">
        <references count="5">
          <reference field="0" count="1">
            <x v="47"/>
          </reference>
          <reference field="2" count="1" selected="0">
            <x v="13"/>
          </reference>
          <reference field="3" count="1" selected="0">
            <x v="99"/>
          </reference>
          <reference field="6" count="1" selected="0">
            <x v="1"/>
          </reference>
          <reference field="10" count="1" selected="0">
            <x v="9"/>
          </reference>
        </references>
      </pivotArea>
    </format>
    <format dxfId="142">
      <pivotArea dataOnly="0" labelOnly="1" outline="0" fieldPosition="0">
        <references count="5">
          <reference field="0" count="2">
            <x v="105"/>
            <x v="152"/>
          </reference>
          <reference field="2" count="1" selected="0">
            <x v="13"/>
          </reference>
          <reference field="3" count="1" selected="0">
            <x v="100"/>
          </reference>
          <reference field="6" count="1" selected="0">
            <x v="1"/>
          </reference>
          <reference field="10" count="1" selected="0">
            <x v="9"/>
          </reference>
        </references>
      </pivotArea>
    </format>
    <format dxfId="141">
      <pivotArea dataOnly="0" labelOnly="1" outline="0" fieldPosition="0">
        <references count="5">
          <reference field="0" count="1">
            <x v="127"/>
          </reference>
          <reference field="2" count="1" selected="0">
            <x v="13"/>
          </reference>
          <reference field="3" count="1" selected="0">
            <x v="72"/>
          </reference>
          <reference field="6" count="1" selected="0">
            <x v="1"/>
          </reference>
          <reference field="10" count="1" selected="0">
            <x v="10"/>
          </reference>
        </references>
      </pivotArea>
    </format>
    <format dxfId="140">
      <pivotArea dataOnly="0" labelOnly="1" outline="0" fieldPosition="0">
        <references count="5">
          <reference field="0" count="1">
            <x v="22"/>
          </reference>
          <reference field="2" count="1" selected="0">
            <x v="13"/>
          </reference>
          <reference field="3" count="1" selected="0">
            <x v="82"/>
          </reference>
          <reference field="6" count="1" selected="0">
            <x v="1"/>
          </reference>
          <reference field="10" count="1" selected="0">
            <x v="10"/>
          </reference>
        </references>
      </pivotArea>
    </format>
    <format dxfId="139">
      <pivotArea dataOnly="0" labelOnly="1" outline="0" fieldPosition="0">
        <references count="5">
          <reference field="0" count="1">
            <x v="22"/>
          </reference>
          <reference field="2" count="1" selected="0">
            <x v="13"/>
          </reference>
          <reference field="3" count="1" selected="0">
            <x v="83"/>
          </reference>
          <reference field="6" count="1" selected="0">
            <x v="1"/>
          </reference>
          <reference field="10" count="1" selected="0">
            <x v="10"/>
          </reference>
        </references>
      </pivotArea>
    </format>
    <format dxfId="138">
      <pivotArea dataOnly="0" labelOnly="1" outline="0" fieldPosition="0">
        <references count="5">
          <reference field="0" count="1">
            <x v="128"/>
          </reference>
          <reference field="2" count="1" selected="0">
            <x v="13"/>
          </reference>
          <reference field="3" count="1" selected="0">
            <x v="84"/>
          </reference>
          <reference field="6" count="1" selected="0">
            <x v="1"/>
          </reference>
          <reference field="10" count="1" selected="0">
            <x v="10"/>
          </reference>
        </references>
      </pivotArea>
    </format>
    <format dxfId="137">
      <pivotArea dataOnly="0" labelOnly="1" outline="0" fieldPosition="0">
        <references count="5">
          <reference field="0" count="1">
            <x v="142"/>
          </reference>
          <reference field="2" count="1" selected="0">
            <x v="13"/>
          </reference>
          <reference field="3" count="1" selected="0">
            <x v="96"/>
          </reference>
          <reference field="6" count="1" selected="0">
            <x v="1"/>
          </reference>
          <reference field="10" count="1" selected="0">
            <x v="10"/>
          </reference>
        </references>
      </pivotArea>
    </format>
    <format dxfId="136">
      <pivotArea dataOnly="0" labelOnly="1" outline="0" fieldPosition="0">
        <references count="5">
          <reference field="0" count="1">
            <x v="64"/>
          </reference>
          <reference field="2" count="1" selected="0">
            <x v="13"/>
          </reference>
          <reference field="3" count="1" selected="0">
            <x v="96"/>
          </reference>
          <reference field="6" count="1" selected="0">
            <x v="1"/>
          </reference>
          <reference field="10" count="1" selected="0">
            <x v="11"/>
          </reference>
        </references>
      </pivotArea>
    </format>
    <format dxfId="135">
      <pivotArea dataOnly="0" labelOnly="1" outline="0" fieldPosition="0">
        <references count="5">
          <reference field="0" count="1">
            <x v="0"/>
          </reference>
          <reference field="2" count="1" selected="0">
            <x v="13"/>
          </reference>
          <reference field="3" count="1" selected="0">
            <x v="66"/>
          </reference>
          <reference field="6" count="1" selected="0">
            <x v="1"/>
          </reference>
          <reference field="10" count="1" selected="0">
            <x v="12"/>
          </reference>
        </references>
      </pivotArea>
    </format>
    <format dxfId="134">
      <pivotArea dataOnly="0" labelOnly="1" outline="0" fieldPosition="0">
        <references count="5">
          <reference field="0" count="1">
            <x v="91"/>
          </reference>
          <reference field="2" count="1" selected="0">
            <x v="13"/>
          </reference>
          <reference field="3" count="1" selected="0">
            <x v="67"/>
          </reference>
          <reference field="6" count="1" selected="0">
            <x v="1"/>
          </reference>
          <reference field="10" count="1" selected="0">
            <x v="12"/>
          </reference>
        </references>
      </pivotArea>
    </format>
    <format dxfId="133">
      <pivotArea dataOnly="0" labelOnly="1" outline="0" fieldPosition="0">
        <references count="5">
          <reference field="0" count="1">
            <x v="4"/>
          </reference>
          <reference field="2" count="1" selected="0">
            <x v="13"/>
          </reference>
          <reference field="3" count="1" selected="0">
            <x v="70"/>
          </reference>
          <reference field="6" count="1" selected="0">
            <x v="1"/>
          </reference>
          <reference field="10" count="1" selected="0">
            <x v="12"/>
          </reference>
        </references>
      </pivotArea>
    </format>
    <format dxfId="132">
      <pivotArea dataOnly="0" labelOnly="1" outline="0" fieldPosition="0">
        <references count="5">
          <reference field="0" count="1">
            <x v="4"/>
          </reference>
          <reference field="2" count="1" selected="0">
            <x v="13"/>
          </reference>
          <reference field="3" count="1" selected="0">
            <x v="80"/>
          </reference>
          <reference field="6" count="1" selected="0">
            <x v="1"/>
          </reference>
          <reference field="10" count="1" selected="0">
            <x v="12"/>
          </reference>
        </references>
      </pivotArea>
    </format>
    <format dxfId="131">
      <pivotArea dataOnly="0" labelOnly="1" outline="0" fieldPosition="0">
        <references count="5">
          <reference field="0" count="1">
            <x v="4"/>
          </reference>
          <reference field="2" count="1" selected="0">
            <x v="13"/>
          </reference>
          <reference field="3" count="1" selected="0">
            <x v="82"/>
          </reference>
          <reference field="6" count="1" selected="0">
            <x v="1"/>
          </reference>
          <reference field="10" count="1" selected="0">
            <x v="12"/>
          </reference>
        </references>
      </pivotArea>
    </format>
    <format dxfId="130">
      <pivotArea dataOnly="0" labelOnly="1" outline="0" fieldPosition="0">
        <references count="5">
          <reference field="0" count="1">
            <x v="184"/>
          </reference>
          <reference field="2" count="1" selected="0">
            <x v="13"/>
          </reference>
          <reference field="3" count="1" selected="0">
            <x v="85"/>
          </reference>
          <reference field="6" count="1" selected="0">
            <x v="1"/>
          </reference>
          <reference field="10" count="1" selected="0">
            <x v="12"/>
          </reference>
        </references>
      </pivotArea>
    </format>
    <format dxfId="129">
      <pivotArea dataOnly="0" labelOnly="1" outline="0" fieldPosition="0">
        <references count="5">
          <reference field="0" count="1">
            <x v="22"/>
          </reference>
          <reference field="2" count="1" selected="0">
            <x v="13"/>
          </reference>
          <reference field="3" count="1" selected="0">
            <x v="92"/>
          </reference>
          <reference field="6" count="1" selected="0">
            <x v="1"/>
          </reference>
          <reference field="10" count="1" selected="0">
            <x v="12"/>
          </reference>
        </references>
      </pivotArea>
    </format>
    <format dxfId="128">
      <pivotArea dataOnly="0" labelOnly="1" outline="0" fieldPosition="0">
        <references count="5">
          <reference field="0" count="3">
            <x v="22"/>
            <x v="65"/>
            <x v="70"/>
          </reference>
          <reference field="2" count="1" selected="0">
            <x v="13"/>
          </reference>
          <reference field="3" count="1" selected="0">
            <x v="96"/>
          </reference>
          <reference field="6" count="1" selected="0">
            <x v="1"/>
          </reference>
          <reference field="10" count="1" selected="0">
            <x v="12"/>
          </reference>
        </references>
      </pivotArea>
    </format>
    <format dxfId="127">
      <pivotArea dataOnly="0" labelOnly="1" outline="0" fieldPosition="0">
        <references count="5">
          <reference field="0" count="1">
            <x v="30"/>
          </reference>
          <reference field="2" count="1" selected="0">
            <x v="13"/>
          </reference>
          <reference field="3" count="1" selected="0">
            <x v="68"/>
          </reference>
          <reference field="6" count="1" selected="0">
            <x v="1"/>
          </reference>
          <reference field="10" count="1" selected="0">
            <x v="13"/>
          </reference>
        </references>
      </pivotArea>
    </format>
    <format dxfId="126">
      <pivotArea dataOnly="0" labelOnly="1" outline="0" fieldPosition="0">
        <references count="5">
          <reference field="0" count="1">
            <x v="123"/>
          </reference>
          <reference field="2" count="1" selected="0">
            <x v="13"/>
          </reference>
          <reference field="3" count="1" selected="0">
            <x v="80"/>
          </reference>
          <reference field="6" count="1" selected="0">
            <x v="1"/>
          </reference>
          <reference field="10" count="1" selected="0">
            <x v="13"/>
          </reference>
        </references>
      </pivotArea>
    </format>
    <format dxfId="125">
      <pivotArea dataOnly="0" labelOnly="1" outline="0" fieldPosition="0">
        <references count="5">
          <reference field="0" count="1">
            <x v="169"/>
          </reference>
          <reference field="2" count="1" selected="0">
            <x v="13"/>
          </reference>
          <reference field="3" count="1" selected="0">
            <x v="82"/>
          </reference>
          <reference field="6" count="1" selected="0">
            <x v="1"/>
          </reference>
          <reference field="10" count="1" selected="0">
            <x v="13"/>
          </reference>
        </references>
      </pivotArea>
    </format>
    <format dxfId="124">
      <pivotArea dataOnly="0" labelOnly="1" outline="0" fieldPosition="0">
        <references count="5">
          <reference field="0" count="1">
            <x v="202"/>
          </reference>
          <reference field="2" count="1" selected="0">
            <x v="13"/>
          </reference>
          <reference field="3" count="1" selected="0">
            <x v="91"/>
          </reference>
          <reference field="6" count="1" selected="0">
            <x v="1"/>
          </reference>
          <reference field="10" count="1" selected="0">
            <x v="13"/>
          </reference>
        </references>
      </pivotArea>
    </format>
    <format dxfId="123">
      <pivotArea dataOnly="0" labelOnly="1" outline="0" fieldPosition="0">
        <references count="5">
          <reference field="0" count="1">
            <x v="185"/>
          </reference>
          <reference field="2" count="1" selected="0">
            <x v="13"/>
          </reference>
          <reference field="3" count="1" selected="0">
            <x v="85"/>
          </reference>
          <reference field="6" count="1" selected="0">
            <x v="1"/>
          </reference>
          <reference field="10" count="1" selected="0">
            <x v="14"/>
          </reference>
        </references>
      </pivotArea>
    </format>
    <format dxfId="122">
      <pivotArea dataOnly="0" labelOnly="1" outline="0" fieldPosition="0">
        <references count="5">
          <reference field="0" count="1">
            <x v="125"/>
          </reference>
          <reference field="2" count="1" selected="0">
            <x v="13"/>
          </reference>
          <reference field="3" count="1" selected="0">
            <x v="91"/>
          </reference>
          <reference field="6" count="1" selected="0">
            <x v="1"/>
          </reference>
          <reference field="10" count="1" selected="0">
            <x v="14"/>
          </reference>
        </references>
      </pivotArea>
    </format>
    <format dxfId="121">
      <pivotArea dataOnly="0" labelOnly="1" outline="0" fieldPosition="0">
        <references count="5">
          <reference field="0" count="2">
            <x v="10"/>
            <x v="183"/>
          </reference>
          <reference field="2" count="1" selected="0">
            <x v="13"/>
          </reference>
          <reference field="3" count="1" selected="0">
            <x v="96"/>
          </reference>
          <reference field="6" count="1" selected="0">
            <x v="1"/>
          </reference>
          <reference field="10" count="1" selected="0">
            <x v="14"/>
          </reference>
        </references>
      </pivotArea>
    </format>
    <format dxfId="120">
      <pivotArea dataOnly="0" labelOnly="1" outline="0" fieldPosition="0">
        <references count="5">
          <reference field="0" count="2">
            <x v="23"/>
            <x v="167"/>
          </reference>
          <reference field="2" count="1" selected="0">
            <x v="13"/>
          </reference>
          <reference field="3" count="1" selected="0">
            <x v="91"/>
          </reference>
          <reference field="6" count="1" selected="0">
            <x v="1"/>
          </reference>
          <reference field="10" count="1" selected="0">
            <x v="15"/>
          </reference>
        </references>
      </pivotArea>
    </format>
    <format dxfId="119">
      <pivotArea dataOnly="0" labelOnly="1" outline="0" fieldPosition="0">
        <references count="5">
          <reference field="0" count="1">
            <x v="81"/>
          </reference>
          <reference field="2" count="1" selected="0">
            <x v="13"/>
          </reference>
          <reference field="3" count="1" selected="0">
            <x v="62"/>
          </reference>
          <reference field="6" count="1" selected="0">
            <x v="1"/>
          </reference>
          <reference field="10" count="1" selected="0">
            <x v="17"/>
          </reference>
        </references>
      </pivotArea>
    </format>
    <format dxfId="118">
      <pivotArea dataOnly="0" labelOnly="1" outline="0" fieldPosition="0">
        <references count="5">
          <reference field="0" count="3">
            <x v="80"/>
            <x v="88"/>
            <x v="170"/>
          </reference>
          <reference field="2" count="1" selected="0">
            <x v="13"/>
          </reference>
          <reference field="3" count="1" selected="0">
            <x v="68"/>
          </reference>
          <reference field="6" count="1" selected="0">
            <x v="1"/>
          </reference>
          <reference field="10" count="1" selected="0">
            <x v="17"/>
          </reference>
        </references>
      </pivotArea>
    </format>
    <format dxfId="117">
      <pivotArea dataOnly="0" labelOnly="1" outline="0" fieldPosition="0">
        <references count="5">
          <reference field="0" count="1">
            <x v="170"/>
          </reference>
          <reference field="2" count="1" selected="0">
            <x v="13"/>
          </reference>
          <reference field="3" count="1" selected="0">
            <x v="87"/>
          </reference>
          <reference field="6" count="1" selected="0">
            <x v="1"/>
          </reference>
          <reference field="10" count="1" selected="0">
            <x v="17"/>
          </reference>
        </references>
      </pivotArea>
    </format>
    <format dxfId="116">
      <pivotArea dataOnly="0" labelOnly="1" outline="0" fieldPosition="0">
        <references count="5">
          <reference field="0" count="3">
            <x v="25"/>
            <x v="75"/>
            <x v="141"/>
          </reference>
          <reference field="2" count="1" selected="0">
            <x v="13"/>
          </reference>
          <reference field="3" count="1" selected="0">
            <x v="91"/>
          </reference>
          <reference field="6" count="1" selected="0">
            <x v="1"/>
          </reference>
          <reference field="10" count="1" selected="0">
            <x v="17"/>
          </reference>
        </references>
      </pivotArea>
    </format>
    <format dxfId="115">
      <pivotArea dataOnly="0" labelOnly="1" outline="0" fieldPosition="0">
        <references count="5">
          <reference field="0" count="1">
            <x v="22"/>
          </reference>
          <reference field="2" count="1" selected="0">
            <x v="13"/>
          </reference>
          <reference field="3" count="1" selected="0">
            <x v="61"/>
          </reference>
          <reference field="6" count="1" selected="0">
            <x v="1"/>
          </reference>
          <reference field="10" count="1" selected="0">
            <x v="18"/>
          </reference>
        </references>
      </pivotArea>
    </format>
    <format dxfId="114">
      <pivotArea dataOnly="0" labelOnly="1" outline="0" fieldPosition="0">
        <references count="5">
          <reference field="0" count="1">
            <x v="11"/>
          </reference>
          <reference field="2" count="1" selected="0">
            <x v="13"/>
          </reference>
          <reference field="3" count="1" selected="0">
            <x v="83"/>
          </reference>
          <reference field="6" count="1" selected="0">
            <x v="1"/>
          </reference>
          <reference field="10" count="1" selected="0">
            <x v="18"/>
          </reference>
        </references>
      </pivotArea>
    </format>
    <format dxfId="113">
      <pivotArea dataOnly="0" labelOnly="1" outline="0" fieldPosition="0">
        <references count="5">
          <reference field="0" count="4">
            <x v="11"/>
            <x v="23"/>
            <x v="167"/>
            <x v="188"/>
          </reference>
          <reference field="2" count="1" selected="0">
            <x v="13"/>
          </reference>
          <reference field="3" count="1" selected="0">
            <x v="91"/>
          </reference>
          <reference field="6" count="1" selected="0">
            <x v="1"/>
          </reference>
          <reference field="10" count="1" selected="0">
            <x v="18"/>
          </reference>
        </references>
      </pivotArea>
    </format>
    <format dxfId="112">
      <pivotArea dataOnly="0" labelOnly="1" outline="0" fieldPosition="0">
        <references count="5">
          <reference field="0" count="1">
            <x v="188"/>
          </reference>
          <reference field="2" count="1" selected="0">
            <x v="13"/>
          </reference>
          <reference field="3" count="1" selected="0">
            <x v="96"/>
          </reference>
          <reference field="6" count="1" selected="0">
            <x v="1"/>
          </reference>
          <reference field="10" count="1" selected="0">
            <x v="18"/>
          </reference>
        </references>
      </pivotArea>
    </format>
    <format dxfId="111">
      <pivotArea dataOnly="0" labelOnly="1" outline="0" fieldPosition="0">
        <references count="5">
          <reference field="0" count="1">
            <x v="22"/>
          </reference>
          <reference field="2" count="1" selected="0">
            <x v="13"/>
          </reference>
          <reference field="3" count="1" selected="0">
            <x v="101"/>
          </reference>
          <reference field="6" count="1" selected="0">
            <x v="1"/>
          </reference>
          <reference field="10" count="1" selected="0">
            <x v="18"/>
          </reference>
        </references>
      </pivotArea>
    </format>
    <format dxfId="110">
      <pivotArea dataOnly="0" labelOnly="1" outline="0" fieldPosition="0">
        <references count="5">
          <reference field="0" count="1">
            <x v="78"/>
          </reference>
          <reference field="2" count="1" selected="0">
            <x v="13"/>
          </reference>
          <reference field="3" count="1" selected="0">
            <x v="62"/>
          </reference>
          <reference field="6" count="1" selected="0">
            <x v="1"/>
          </reference>
          <reference field="10" count="1" selected="0">
            <x v="19"/>
          </reference>
        </references>
      </pivotArea>
    </format>
    <format dxfId="109">
      <pivotArea dataOnly="0" labelOnly="1" outline="0" fieldPosition="0">
        <references count="5">
          <reference field="0" count="1">
            <x v="21"/>
          </reference>
          <reference field="2" count="1" selected="0">
            <x v="13"/>
          </reference>
          <reference field="3" count="1" selected="0">
            <x v="63"/>
          </reference>
          <reference field="6" count="1" selected="0">
            <x v="1"/>
          </reference>
          <reference field="10" count="1" selected="0">
            <x v="19"/>
          </reference>
        </references>
      </pivotArea>
    </format>
    <format dxfId="108">
      <pivotArea dataOnly="0" labelOnly="1" outline="0" fieldPosition="0">
        <references count="5">
          <reference field="0" count="1">
            <x v="21"/>
          </reference>
          <reference field="2" count="1" selected="0">
            <x v="13"/>
          </reference>
          <reference field="3" count="1" selected="0">
            <x v="79"/>
          </reference>
          <reference field="6" count="1" selected="0">
            <x v="1"/>
          </reference>
          <reference field="10" count="1" selected="0">
            <x v="19"/>
          </reference>
        </references>
      </pivotArea>
    </format>
    <format dxfId="107">
      <pivotArea dataOnly="0" labelOnly="1" outline="0" fieldPosition="0">
        <references count="5">
          <reference field="0" count="1">
            <x v="19"/>
          </reference>
          <reference field="2" count="1" selected="0">
            <x v="13"/>
          </reference>
          <reference field="3" count="1" selected="0">
            <x v="82"/>
          </reference>
          <reference field="6" count="1" selected="0">
            <x v="1"/>
          </reference>
          <reference field="10" count="1" selected="0">
            <x v="19"/>
          </reference>
        </references>
      </pivotArea>
    </format>
    <format dxfId="106">
      <pivotArea dataOnly="0" labelOnly="1" outline="0" fieldPosition="0">
        <references count="5">
          <reference field="0" count="2">
            <x v="21"/>
            <x v="92"/>
          </reference>
          <reference field="2" count="1" selected="0">
            <x v="13"/>
          </reference>
          <reference field="3" count="1" selected="0">
            <x v="84"/>
          </reference>
          <reference field="6" count="1" selected="0">
            <x v="1"/>
          </reference>
          <reference field="10" count="1" selected="0">
            <x v="19"/>
          </reference>
        </references>
      </pivotArea>
    </format>
    <format dxfId="105">
      <pivotArea dataOnly="0" labelOnly="1" outline="0" fieldPosition="0">
        <references count="5">
          <reference field="0" count="1">
            <x v="21"/>
          </reference>
          <reference field="2" count="1" selected="0">
            <x v="13"/>
          </reference>
          <reference field="3" count="1" selected="0">
            <x v="86"/>
          </reference>
          <reference field="6" count="1" selected="0">
            <x v="1"/>
          </reference>
          <reference field="10" count="1" selected="0">
            <x v="19"/>
          </reference>
        </references>
      </pivotArea>
    </format>
    <format dxfId="104">
      <pivotArea dataOnly="0" labelOnly="1" outline="0" fieldPosition="0">
        <references count="5">
          <reference field="0" count="1">
            <x v="20"/>
          </reference>
          <reference field="2" count="1" selected="0">
            <x v="13"/>
          </reference>
          <reference field="3" count="1" selected="0">
            <x v="88"/>
          </reference>
          <reference field="6" count="1" selected="0">
            <x v="1"/>
          </reference>
          <reference field="10" count="1" selected="0">
            <x v="19"/>
          </reference>
        </references>
      </pivotArea>
    </format>
    <format dxfId="103">
      <pivotArea dataOnly="0" labelOnly="1" outline="0" fieldPosition="0">
        <references count="5">
          <reference field="0" count="2">
            <x v="25"/>
            <x v="167"/>
          </reference>
          <reference field="2" count="1" selected="0">
            <x v="13"/>
          </reference>
          <reference field="3" count="1" selected="0">
            <x v="91"/>
          </reference>
          <reference field="6" count="1" selected="0">
            <x v="1"/>
          </reference>
          <reference field="10" count="1" selected="0">
            <x v="19"/>
          </reference>
        </references>
      </pivotArea>
    </format>
    <format dxfId="102">
      <pivotArea dataOnly="0" labelOnly="1" outline="0" fieldPosition="0">
        <references count="5">
          <reference field="0" count="1">
            <x v="52"/>
          </reference>
          <reference field="2" count="1" selected="0">
            <x v="13"/>
          </reference>
          <reference field="3" count="1" selected="0">
            <x v="96"/>
          </reference>
          <reference field="6" count="1" selected="0">
            <x v="1"/>
          </reference>
          <reference field="10" count="1" selected="0">
            <x v="19"/>
          </reference>
        </references>
      </pivotArea>
    </format>
    <format dxfId="101">
      <pivotArea dataOnly="0" labelOnly="1" outline="0" fieldPosition="0">
        <references count="5">
          <reference field="0" count="2">
            <x v="74"/>
            <x v="149"/>
          </reference>
          <reference field="2" count="1" selected="0">
            <x v="13"/>
          </reference>
          <reference field="3" count="1" selected="0">
            <x v="75"/>
          </reference>
          <reference field="6" count="1" selected="0">
            <x v="1"/>
          </reference>
          <reference field="10" count="1" selected="0">
            <x v="20"/>
          </reference>
        </references>
      </pivotArea>
    </format>
    <format dxfId="100">
      <pivotArea dataOnly="0" labelOnly="1" outline="0" fieldPosition="0">
        <references count="5">
          <reference field="0" count="1">
            <x v="102"/>
          </reference>
          <reference field="2" count="1" selected="0">
            <x v="13"/>
          </reference>
          <reference field="3" count="1" selected="0">
            <x v="84"/>
          </reference>
          <reference field="6" count="1" selected="0">
            <x v="1"/>
          </reference>
          <reference field="10" count="1" selected="0">
            <x v="20"/>
          </reference>
        </references>
      </pivotArea>
    </format>
    <format dxfId="99">
      <pivotArea dataOnly="0" labelOnly="1" outline="0" fieldPosition="0">
        <references count="5">
          <reference field="0" count="1">
            <x v="139"/>
          </reference>
          <reference field="2" count="1" selected="0">
            <x v="13"/>
          </reference>
          <reference field="3" count="1" selected="0">
            <x v="89"/>
          </reference>
          <reference field="6" count="1" selected="0">
            <x v="1"/>
          </reference>
          <reference field="10" count="1" selected="0">
            <x v="21"/>
          </reference>
        </references>
      </pivotArea>
    </format>
    <format dxfId="98">
      <pivotArea dataOnly="0" labelOnly="1" outline="0" fieldPosition="0">
        <references count="5">
          <reference field="0" count="3">
            <x v="63"/>
            <x v="174"/>
            <x v="208"/>
          </reference>
          <reference field="2" count="1" selected="0">
            <x v="13"/>
          </reference>
          <reference field="3" count="1" selected="0">
            <x v="96"/>
          </reference>
          <reference field="6" count="1" selected="0">
            <x v="1"/>
          </reference>
          <reference field="10" count="1" selected="0">
            <x v="21"/>
          </reference>
        </references>
      </pivotArea>
    </format>
    <format dxfId="97">
      <pivotArea dataOnly="0" labelOnly="1" outline="0" fieldPosition="0">
        <references count="5">
          <reference field="0" count="1">
            <x v="116"/>
          </reference>
          <reference field="2" count="1" selected="0">
            <x v="13"/>
          </reference>
          <reference field="3" count="1" selected="0">
            <x v="91"/>
          </reference>
          <reference field="6" count="1" selected="0">
            <x v="1"/>
          </reference>
          <reference field="10" count="1" selected="0">
            <x v="23"/>
          </reference>
        </references>
      </pivotArea>
    </format>
    <format dxfId="96">
      <pivotArea dataOnly="0" labelOnly="1" outline="0" fieldPosition="0">
        <references count="5">
          <reference field="0" count="1">
            <x v="71"/>
          </reference>
          <reference field="2" count="1" selected="0">
            <x v="13"/>
          </reference>
          <reference field="3" count="1" selected="0">
            <x v="96"/>
          </reference>
          <reference field="6" count="1" selected="0">
            <x v="1"/>
          </reference>
          <reference field="10" count="1" selected="0">
            <x v="23"/>
          </reference>
        </references>
      </pivotArea>
    </format>
    <format dxfId="95">
      <pivotArea dataOnly="0" labelOnly="1" outline="0" fieldPosition="0">
        <references count="5">
          <reference field="0" count="1">
            <x v="58"/>
          </reference>
          <reference field="2" count="1" selected="0">
            <x v="13"/>
          </reference>
          <reference field="3" count="1" selected="0">
            <x v="67"/>
          </reference>
          <reference field="6" count="1" selected="0">
            <x v="1"/>
          </reference>
          <reference field="10" count="1" selected="0">
            <x v="24"/>
          </reference>
        </references>
      </pivotArea>
    </format>
    <format dxfId="94">
      <pivotArea dataOnly="0" labelOnly="1" outline="0" fieldPosition="0">
        <references count="5">
          <reference field="0" count="1">
            <x v="186"/>
          </reference>
          <reference field="2" count="1" selected="0">
            <x v="13"/>
          </reference>
          <reference field="3" count="1" selected="0">
            <x v="85"/>
          </reference>
          <reference field="6" count="1" selected="0">
            <x v="1"/>
          </reference>
          <reference field="10" count="1" selected="0">
            <x v="24"/>
          </reference>
        </references>
      </pivotArea>
    </format>
    <format dxfId="93">
      <pivotArea dataOnly="0" labelOnly="1" outline="0" fieldPosition="0">
        <references count="5">
          <reference field="0" count="2">
            <x v="178"/>
            <x v="179"/>
          </reference>
          <reference field="2" count="1" selected="0">
            <x v="13"/>
          </reference>
          <reference field="3" count="1" selected="0">
            <x v="96"/>
          </reference>
          <reference field="6" count="1" selected="0">
            <x v="1"/>
          </reference>
          <reference field="10" count="1" selected="0">
            <x v="24"/>
          </reference>
        </references>
      </pivotArea>
    </format>
    <format dxfId="92">
      <pivotArea dataOnly="0" labelOnly="1" outline="0" fieldPosition="0">
        <references count="5">
          <reference field="0" count="1">
            <x v="104"/>
          </reference>
          <reference field="2" count="1" selected="0">
            <x v="13"/>
          </reference>
          <reference field="3" count="1" selected="0">
            <x v="92"/>
          </reference>
          <reference field="6" count="1" selected="0">
            <x v="1"/>
          </reference>
          <reference field="10" count="1" selected="0">
            <x v="25"/>
          </reference>
        </references>
      </pivotArea>
    </format>
    <format dxfId="91">
      <pivotArea dataOnly="0" labelOnly="1" outline="0" fieldPosition="0">
        <references count="5">
          <reference field="0" count="2">
            <x v="72"/>
            <x v="115"/>
          </reference>
          <reference field="2" count="1" selected="0">
            <x v="13"/>
          </reference>
          <reference field="3" count="1" selected="0">
            <x v="70"/>
          </reference>
          <reference field="6" count="1" selected="0">
            <x v="1"/>
          </reference>
          <reference field="10" count="1" selected="0">
            <x v="26"/>
          </reference>
        </references>
      </pivotArea>
    </format>
    <format dxfId="90">
      <pivotArea dataOnly="0" labelOnly="1" outline="0" fieldPosition="0">
        <references count="5">
          <reference field="0" count="1">
            <x v="59"/>
          </reference>
          <reference field="2" count="1" selected="0">
            <x v="13"/>
          </reference>
          <reference field="3" count="1" selected="0">
            <x v="96"/>
          </reference>
          <reference field="6" count="1" selected="0">
            <x v="1"/>
          </reference>
          <reference field="10" count="1" selected="0">
            <x v="26"/>
          </reference>
        </references>
      </pivotArea>
    </format>
    <format dxfId="89">
      <pivotArea dataOnly="0" labelOnly="1" outline="0" fieldPosition="0">
        <references count="5">
          <reference field="0" count="1">
            <x v="15"/>
          </reference>
          <reference field="2" count="1" selected="0">
            <x v="15"/>
          </reference>
          <reference field="3" count="1" selected="0">
            <x v="43"/>
          </reference>
          <reference field="6" count="1" selected="0">
            <x v="1"/>
          </reference>
          <reference field="10" count="1" selected="0">
            <x v="0"/>
          </reference>
        </references>
      </pivotArea>
    </format>
    <format dxfId="88">
      <pivotArea dataOnly="0" labelOnly="1" outline="0" fieldPosition="0">
        <references count="5">
          <reference field="0" count="1">
            <x v="15"/>
          </reference>
          <reference field="2" count="1" selected="0">
            <x v="15"/>
          </reference>
          <reference field="3" count="1" selected="0">
            <x v="51"/>
          </reference>
          <reference field="6" count="1" selected="0">
            <x v="1"/>
          </reference>
          <reference field="10" count="1" selected="0">
            <x v="0"/>
          </reference>
        </references>
      </pivotArea>
    </format>
    <format dxfId="87">
      <pivotArea dataOnly="0" labelOnly="1" outline="0" fieldPosition="0">
        <references count="5">
          <reference field="0" count="1">
            <x v="15"/>
          </reference>
          <reference field="2" count="1" selected="0">
            <x v="15"/>
          </reference>
          <reference field="3" count="1" selected="0">
            <x v="55"/>
          </reference>
          <reference field="6" count="1" selected="0">
            <x v="1"/>
          </reference>
          <reference field="10" count="1" selected="0">
            <x v="0"/>
          </reference>
        </references>
      </pivotArea>
    </format>
    <format dxfId="86">
      <pivotArea dataOnly="0" labelOnly="1" outline="0" fieldPosition="0">
        <references count="5">
          <reference field="0" count="1">
            <x v="93"/>
          </reference>
          <reference field="2" count="1" selected="0">
            <x v="15"/>
          </reference>
          <reference field="3" count="1" selected="0">
            <x v="47"/>
          </reference>
          <reference field="6" count="1" selected="0">
            <x v="1"/>
          </reference>
          <reference field="10" count="1" selected="0">
            <x v="1"/>
          </reference>
        </references>
      </pivotArea>
    </format>
    <format dxfId="85">
      <pivotArea dataOnly="0" labelOnly="1" outline="0" fieldPosition="0">
        <references count="5">
          <reference field="0" count="1">
            <x v="93"/>
          </reference>
          <reference field="2" count="1" selected="0">
            <x v="15"/>
          </reference>
          <reference field="3" count="1" selected="0">
            <x v="51"/>
          </reference>
          <reference field="6" count="1" selected="0">
            <x v="1"/>
          </reference>
          <reference field="10" count="1" selected="0">
            <x v="1"/>
          </reference>
        </references>
      </pivotArea>
    </format>
    <format dxfId="84">
      <pivotArea dataOnly="0" labelOnly="1" outline="0" fieldPosition="0">
        <references count="5">
          <reference field="0" count="1">
            <x v="93"/>
          </reference>
          <reference field="2" count="1" selected="0">
            <x v="15"/>
          </reference>
          <reference field="3" count="1" selected="0">
            <x v="55"/>
          </reference>
          <reference field="6" count="1" selected="0">
            <x v="1"/>
          </reference>
          <reference field="10" count="1" selected="0">
            <x v="1"/>
          </reference>
        </references>
      </pivotArea>
    </format>
    <format dxfId="83">
      <pivotArea dataOnly="0" labelOnly="1" outline="0" fieldPosition="0">
        <references count="5">
          <reference field="0" count="1">
            <x v="148"/>
          </reference>
          <reference field="2" count="1" selected="0">
            <x v="15"/>
          </reference>
          <reference field="3" count="1" selected="0">
            <x v="47"/>
          </reference>
          <reference field="6" count="1" selected="0">
            <x v="1"/>
          </reference>
          <reference field="10" count="1" selected="0">
            <x v="2"/>
          </reference>
        </references>
      </pivotArea>
    </format>
    <format dxfId="82">
      <pivotArea dataOnly="0" labelOnly="1" outline="0" fieldPosition="0">
        <references count="5">
          <reference field="0" count="1">
            <x v="148"/>
          </reference>
          <reference field="2" count="1" selected="0">
            <x v="15"/>
          </reference>
          <reference field="3" count="1" selected="0">
            <x v="51"/>
          </reference>
          <reference field="6" count="1" selected="0">
            <x v="1"/>
          </reference>
          <reference field="10" count="1" selected="0">
            <x v="2"/>
          </reference>
        </references>
      </pivotArea>
    </format>
    <format dxfId="81">
      <pivotArea dataOnly="0" labelOnly="1" outline="0" fieldPosition="0">
        <references count="5">
          <reference field="0" count="1">
            <x v="148"/>
          </reference>
          <reference field="2" count="1" selected="0">
            <x v="15"/>
          </reference>
          <reference field="3" count="1" selected="0">
            <x v="55"/>
          </reference>
          <reference field="6" count="1" selected="0">
            <x v="1"/>
          </reference>
          <reference field="10" count="1" selected="0">
            <x v="2"/>
          </reference>
        </references>
      </pivotArea>
    </format>
    <format dxfId="80">
      <pivotArea dataOnly="0" labelOnly="1" outline="0" fieldPosition="0">
        <references count="5">
          <reference field="0" count="1">
            <x v="146"/>
          </reference>
          <reference field="2" count="1" selected="0">
            <x v="15"/>
          </reference>
          <reference field="3" count="1" selected="0">
            <x v="41"/>
          </reference>
          <reference field="6" count="1" selected="0">
            <x v="1"/>
          </reference>
          <reference field="10" count="1" selected="0">
            <x v="3"/>
          </reference>
        </references>
      </pivotArea>
    </format>
    <format dxfId="79">
      <pivotArea dataOnly="0" labelOnly="1" outline="0" fieldPosition="0">
        <references count="5">
          <reference field="0" count="1">
            <x v="14"/>
          </reference>
          <reference field="2" count="1" selected="0">
            <x v="15"/>
          </reference>
          <reference field="3" count="1" selected="0">
            <x v="43"/>
          </reference>
          <reference field="6" count="1" selected="0">
            <x v="1"/>
          </reference>
          <reference field="10" count="1" selected="0">
            <x v="3"/>
          </reference>
        </references>
      </pivotArea>
    </format>
    <format dxfId="78">
      <pivotArea dataOnly="0" labelOnly="1" outline="0" fieldPosition="0">
        <references count="5">
          <reference field="0" count="1">
            <x v="197"/>
          </reference>
          <reference field="2" count="1" selected="0">
            <x v="15"/>
          </reference>
          <reference field="3" count="1" selected="0">
            <x v="47"/>
          </reference>
          <reference field="6" count="1" selected="0">
            <x v="1"/>
          </reference>
          <reference field="10" count="1" selected="0">
            <x v="3"/>
          </reference>
        </references>
      </pivotArea>
    </format>
    <format dxfId="77">
      <pivotArea dataOnly="0" labelOnly="1" outline="0" fieldPosition="0">
        <references count="5">
          <reference field="0" count="2">
            <x v="14"/>
            <x v="149"/>
          </reference>
          <reference field="2" count="1" selected="0">
            <x v="15"/>
          </reference>
          <reference field="3" count="1" selected="0">
            <x v="51"/>
          </reference>
          <reference field="6" count="1" selected="0">
            <x v="1"/>
          </reference>
          <reference field="10" count="1" selected="0">
            <x v="3"/>
          </reference>
        </references>
      </pivotArea>
    </format>
    <format dxfId="76">
      <pivotArea dataOnly="0" labelOnly="1" outline="0" fieldPosition="0">
        <references count="5">
          <reference field="0" count="2">
            <x v="14"/>
            <x v="149"/>
          </reference>
          <reference field="2" count="1" selected="0">
            <x v="15"/>
          </reference>
          <reference field="3" count="1" selected="0">
            <x v="55"/>
          </reference>
          <reference field="6" count="1" selected="0">
            <x v="1"/>
          </reference>
          <reference field="10" count="1" selected="0">
            <x v="3"/>
          </reference>
        </references>
      </pivotArea>
    </format>
    <format dxfId="75">
      <pivotArea dataOnly="0" labelOnly="1" outline="0" fieldPosition="0">
        <references count="5">
          <reference field="0" count="2">
            <x v="40"/>
            <x v="100"/>
          </reference>
          <reference field="2" count="1" selected="0">
            <x v="15"/>
          </reference>
          <reference field="3" count="1" selected="0">
            <x v="41"/>
          </reference>
          <reference field="6" count="1" selected="0">
            <x v="1"/>
          </reference>
          <reference field="10" count="1" selected="0">
            <x v="9"/>
          </reference>
        </references>
      </pivotArea>
    </format>
    <format dxfId="74">
      <pivotArea dataOnly="0" labelOnly="1" outline="0" fieldPosition="0">
        <references count="5">
          <reference field="0" count="2">
            <x v="39"/>
            <x v="105"/>
          </reference>
          <reference field="2" count="1" selected="0">
            <x v="15"/>
          </reference>
          <reference field="3" count="1" selected="0">
            <x v="47"/>
          </reference>
          <reference field="6" count="1" selected="0">
            <x v="1"/>
          </reference>
          <reference field="10" count="1" selected="0">
            <x v="9"/>
          </reference>
        </references>
      </pivotArea>
    </format>
    <format dxfId="73">
      <pivotArea dataOnly="0" labelOnly="1" outline="0" fieldPosition="0">
        <references count="5">
          <reference field="0" count="4">
            <x v="39"/>
            <x v="40"/>
            <x v="100"/>
            <x v="105"/>
          </reference>
          <reference field="2" count="1" selected="0">
            <x v="15"/>
          </reference>
          <reference field="3" count="1" selected="0">
            <x v="51"/>
          </reference>
          <reference field="6" count="1" selected="0">
            <x v="1"/>
          </reference>
          <reference field="10" count="1" selected="0">
            <x v="9"/>
          </reference>
        </references>
      </pivotArea>
    </format>
    <format dxfId="72">
      <pivotArea dataOnly="0" labelOnly="1" outline="0" fieldPosition="0">
        <references count="5">
          <reference field="0" count="4">
            <x v="39"/>
            <x v="40"/>
            <x v="100"/>
            <x v="105"/>
          </reference>
          <reference field="2" count="1" selected="0">
            <x v="15"/>
          </reference>
          <reference field="3" count="1" selected="0">
            <x v="55"/>
          </reference>
          <reference field="6" count="1" selected="0">
            <x v="1"/>
          </reference>
          <reference field="10" count="1" selected="0">
            <x v="9"/>
          </reference>
        </references>
      </pivotArea>
    </format>
    <format dxfId="71">
      <pivotArea dataOnly="0" labelOnly="1" outline="0" fieldPosition="0">
        <references count="5">
          <reference field="0" count="1">
            <x v="22"/>
          </reference>
          <reference field="2" count="1" selected="0">
            <x v="15"/>
          </reference>
          <reference field="3" count="1" selected="0">
            <x v="43"/>
          </reference>
          <reference field="6" count="1" selected="0">
            <x v="1"/>
          </reference>
          <reference field="10" count="1" selected="0">
            <x v="10"/>
          </reference>
        </references>
      </pivotArea>
    </format>
    <format dxfId="70">
      <pivotArea dataOnly="0" labelOnly="1" outline="0" fieldPosition="0">
        <references count="5">
          <reference field="0" count="1">
            <x v="22"/>
          </reference>
          <reference field="2" count="1" selected="0">
            <x v="15"/>
          </reference>
          <reference field="3" count="1" selected="0">
            <x v="44"/>
          </reference>
          <reference field="6" count="1" selected="0">
            <x v="1"/>
          </reference>
          <reference field="10" count="1" selected="0">
            <x v="10"/>
          </reference>
        </references>
      </pivotArea>
    </format>
    <format dxfId="69">
      <pivotArea dataOnly="0" labelOnly="1" outline="0" fieldPosition="0">
        <references count="5">
          <reference field="0" count="1">
            <x v="22"/>
          </reference>
          <reference field="2" count="1" selected="0">
            <x v="15"/>
          </reference>
          <reference field="3" count="1" selected="0">
            <x v="48"/>
          </reference>
          <reference field="6" count="1" selected="0">
            <x v="1"/>
          </reference>
          <reference field="10" count="1" selected="0">
            <x v="10"/>
          </reference>
        </references>
      </pivotArea>
    </format>
    <format dxfId="68">
      <pivotArea dataOnly="0" labelOnly="1" outline="0" fieldPosition="0">
        <references count="5">
          <reference field="0" count="1">
            <x v="22"/>
          </reference>
          <reference field="2" count="1" selected="0">
            <x v="15"/>
          </reference>
          <reference field="3" count="1" selected="0">
            <x v="49"/>
          </reference>
          <reference field="6" count="1" selected="0">
            <x v="1"/>
          </reference>
          <reference field="10" count="1" selected="0">
            <x v="10"/>
          </reference>
        </references>
      </pivotArea>
    </format>
    <format dxfId="67">
      <pivotArea dataOnly="0" labelOnly="1" outline="0" fieldPosition="0">
        <references count="5">
          <reference field="0" count="1">
            <x v="22"/>
          </reference>
          <reference field="2" count="1" selected="0">
            <x v="15"/>
          </reference>
          <reference field="3" count="1" selected="0">
            <x v="50"/>
          </reference>
          <reference field="6" count="1" selected="0">
            <x v="1"/>
          </reference>
          <reference field="10" count="1" selected="0">
            <x v="10"/>
          </reference>
        </references>
      </pivotArea>
    </format>
    <format dxfId="66">
      <pivotArea dataOnly="0" labelOnly="1" outline="0" fieldPosition="0">
        <references count="5">
          <reference field="0" count="1">
            <x v="190"/>
          </reference>
          <reference field="2" count="1" selected="0">
            <x v="15"/>
          </reference>
          <reference field="3" count="1" selected="0">
            <x v="42"/>
          </reference>
          <reference field="6" count="1" selected="0">
            <x v="1"/>
          </reference>
          <reference field="10" count="1" selected="0">
            <x v="12"/>
          </reference>
        </references>
      </pivotArea>
    </format>
    <format dxfId="65">
      <pivotArea dataOnly="0" labelOnly="1" outline="0" fieldPosition="0">
        <references count="5">
          <reference field="0" count="2">
            <x v="5"/>
            <x v="86"/>
          </reference>
          <reference field="2" count="1" selected="0">
            <x v="15"/>
          </reference>
          <reference field="3" count="1" selected="0">
            <x v="43"/>
          </reference>
          <reference field="6" count="1" selected="0">
            <x v="1"/>
          </reference>
          <reference field="10" count="1" selected="0">
            <x v="12"/>
          </reference>
        </references>
      </pivotArea>
    </format>
    <format dxfId="64">
      <pivotArea dataOnly="0" labelOnly="1" outline="0" fieldPosition="0">
        <references count="5">
          <reference field="0" count="1">
            <x v="190"/>
          </reference>
          <reference field="2" count="1" selected="0">
            <x v="15"/>
          </reference>
          <reference field="3" count="1" selected="0">
            <x v="52"/>
          </reference>
          <reference field="6" count="1" selected="0">
            <x v="1"/>
          </reference>
          <reference field="10" count="1" selected="0">
            <x v="12"/>
          </reference>
        </references>
      </pivotArea>
    </format>
    <format dxfId="63">
      <pivotArea dataOnly="0" labelOnly="1" outline="0" fieldPosition="0">
        <references count="5">
          <reference field="0" count="2">
            <x v="4"/>
            <x v="86"/>
          </reference>
          <reference field="2" count="1" selected="0">
            <x v="15"/>
          </reference>
          <reference field="3" count="1" selected="0">
            <x v="53"/>
          </reference>
          <reference field="6" count="1" selected="0">
            <x v="1"/>
          </reference>
          <reference field="10" count="1" selected="0">
            <x v="12"/>
          </reference>
        </references>
      </pivotArea>
    </format>
    <format dxfId="62">
      <pivotArea dataOnly="0" labelOnly="1" outline="0" fieldPosition="0">
        <references count="5">
          <reference field="0" count="1">
            <x v="190"/>
          </reference>
          <reference field="2" count="1" selected="0">
            <x v="15"/>
          </reference>
          <reference field="3" count="1" selected="0">
            <x v="56"/>
          </reference>
          <reference field="6" count="1" selected="0">
            <x v="1"/>
          </reference>
          <reference field="10" count="1" selected="0">
            <x v="12"/>
          </reference>
        </references>
      </pivotArea>
    </format>
    <format dxfId="61">
      <pivotArea dataOnly="0" labelOnly="1" outline="0" fieldPosition="0">
        <references count="5">
          <reference field="0" count="2">
            <x v="4"/>
            <x v="86"/>
          </reference>
          <reference field="2" count="1" selected="0">
            <x v="15"/>
          </reference>
          <reference field="3" count="1" selected="0">
            <x v="57"/>
          </reference>
          <reference field="6" count="1" selected="0">
            <x v="1"/>
          </reference>
          <reference field="10" count="1" selected="0">
            <x v="12"/>
          </reference>
        </references>
      </pivotArea>
    </format>
    <format dxfId="60">
      <pivotArea dataOnly="0" labelOnly="1" outline="0" fieldPosition="0">
        <references count="5">
          <reference field="0" count="2">
            <x v="25"/>
            <x v="164"/>
          </reference>
          <reference field="2" count="1" selected="0">
            <x v="15"/>
          </reference>
          <reference field="3" count="1" selected="0">
            <x v="42"/>
          </reference>
          <reference field="6" count="1" selected="0">
            <x v="1"/>
          </reference>
          <reference field="10" count="1" selected="0">
            <x v="14"/>
          </reference>
        </references>
      </pivotArea>
    </format>
    <format dxfId="59">
      <pivotArea dataOnly="0" labelOnly="1" outline="0" fieldPosition="0">
        <references count="5">
          <reference field="0" count="2">
            <x v="25"/>
            <x v="166"/>
          </reference>
          <reference field="2" count="1" selected="0">
            <x v="15"/>
          </reference>
          <reference field="3" count="1" selected="0">
            <x v="52"/>
          </reference>
          <reference field="6" count="1" selected="0">
            <x v="1"/>
          </reference>
          <reference field="10" count="1" selected="0">
            <x v="14"/>
          </reference>
        </references>
      </pivotArea>
    </format>
    <format dxfId="58">
      <pivotArea dataOnly="0" labelOnly="1" outline="0" fieldPosition="0">
        <references count="5">
          <reference field="0" count="2">
            <x v="25"/>
            <x v="166"/>
          </reference>
          <reference field="2" count="1" selected="0">
            <x v="15"/>
          </reference>
          <reference field="3" count="1" selected="0">
            <x v="56"/>
          </reference>
          <reference field="6" count="1" selected="0">
            <x v="1"/>
          </reference>
          <reference field="10" count="1" selected="0">
            <x v="14"/>
          </reference>
        </references>
      </pivotArea>
    </format>
    <format dxfId="57">
      <pivotArea dataOnly="0" labelOnly="1" outline="0" fieldPosition="0">
        <references count="5">
          <reference field="0" count="1">
            <x v="211"/>
          </reference>
          <reference field="2" count="1" selected="0">
            <x v="15"/>
          </reference>
          <reference field="3" count="1" selected="0">
            <x v="42"/>
          </reference>
          <reference field="6" count="1" selected="0">
            <x v="1"/>
          </reference>
          <reference field="10" count="1" selected="0">
            <x v="16"/>
          </reference>
        </references>
      </pivotArea>
    </format>
    <format dxfId="56">
      <pivotArea dataOnly="0" labelOnly="1" outline="0" fieldPosition="0">
        <references count="5">
          <reference field="0" count="1">
            <x v="211"/>
          </reference>
          <reference field="2" count="1" selected="0">
            <x v="15"/>
          </reference>
          <reference field="3" count="1" selected="0">
            <x v="52"/>
          </reference>
          <reference field="6" count="1" selected="0">
            <x v="1"/>
          </reference>
          <reference field="10" count="1" selected="0">
            <x v="16"/>
          </reference>
        </references>
      </pivotArea>
    </format>
    <format dxfId="55">
      <pivotArea dataOnly="0" labelOnly="1" outline="0" fieldPosition="0">
        <references count="5">
          <reference field="0" count="1">
            <x v="211"/>
          </reference>
          <reference field="2" count="1" selected="0">
            <x v="15"/>
          </reference>
          <reference field="3" count="1" selected="0">
            <x v="56"/>
          </reference>
          <reference field="6" count="1" selected="0">
            <x v="1"/>
          </reference>
          <reference field="10" count="1" selected="0">
            <x v="16"/>
          </reference>
        </references>
      </pivotArea>
    </format>
    <format dxfId="54">
      <pivotArea dataOnly="0" labelOnly="1" outline="0" fieldPosition="0">
        <references count="5">
          <reference field="0" count="1">
            <x v="210"/>
          </reference>
          <reference field="2" count="1" selected="0">
            <x v="15"/>
          </reference>
          <reference field="3" count="1" selected="0">
            <x v="42"/>
          </reference>
          <reference field="6" count="1" selected="0">
            <x v="1"/>
          </reference>
          <reference field="10" count="1" selected="0">
            <x v="17"/>
          </reference>
        </references>
      </pivotArea>
    </format>
    <format dxfId="53">
      <pivotArea dataOnly="0" labelOnly="1" outline="0" fieldPosition="0">
        <references count="5">
          <reference field="0" count="1">
            <x v="119"/>
          </reference>
          <reference field="2" count="1" selected="0">
            <x v="15"/>
          </reference>
          <reference field="3" count="1" selected="0">
            <x v="45"/>
          </reference>
          <reference field="6" count="1" selected="0">
            <x v="1"/>
          </reference>
          <reference field="10" count="1" selected="0">
            <x v="17"/>
          </reference>
        </references>
      </pivotArea>
    </format>
    <format dxfId="52">
      <pivotArea dataOnly="0" labelOnly="1" outline="0" fieldPosition="0">
        <references count="5">
          <reference field="0" count="2">
            <x v="11"/>
            <x v="187"/>
          </reference>
          <reference field="2" count="1" selected="0">
            <x v="15"/>
          </reference>
          <reference field="3" count="1" selected="0">
            <x v="42"/>
          </reference>
          <reference field="6" count="1" selected="0">
            <x v="1"/>
          </reference>
          <reference field="10" count="1" selected="0">
            <x v="18"/>
          </reference>
        </references>
      </pivotArea>
    </format>
    <format dxfId="51">
      <pivotArea dataOnly="0" labelOnly="1" outline="0" fieldPosition="0">
        <references count="5">
          <reference field="0" count="1">
            <x v="11"/>
          </reference>
          <reference field="2" count="1" selected="0">
            <x v="15"/>
          </reference>
          <reference field="3" count="1" selected="0">
            <x v="43"/>
          </reference>
          <reference field="6" count="1" selected="0">
            <x v="1"/>
          </reference>
          <reference field="10" count="1" selected="0">
            <x v="18"/>
          </reference>
        </references>
      </pivotArea>
    </format>
    <format dxfId="50">
      <pivotArea dataOnly="0" labelOnly="1" outline="0" fieldPosition="0">
        <references count="5">
          <reference field="0" count="2">
            <x v="11"/>
            <x v="188"/>
          </reference>
          <reference field="2" count="1" selected="0">
            <x v="15"/>
          </reference>
          <reference field="3" count="1" selected="0">
            <x v="52"/>
          </reference>
          <reference field="6" count="1" selected="0">
            <x v="1"/>
          </reference>
          <reference field="10" count="1" selected="0">
            <x v="18"/>
          </reference>
        </references>
      </pivotArea>
    </format>
    <format dxfId="49">
      <pivotArea dataOnly="0" labelOnly="1" outline="0" fieldPosition="0">
        <references count="5">
          <reference field="0" count="1">
            <x v="11"/>
          </reference>
          <reference field="2" count="1" selected="0">
            <x v="15"/>
          </reference>
          <reference field="3" count="1" selected="0">
            <x v="53"/>
          </reference>
          <reference field="6" count="1" selected="0">
            <x v="1"/>
          </reference>
          <reference field="10" count="1" selected="0">
            <x v="18"/>
          </reference>
        </references>
      </pivotArea>
    </format>
    <format dxfId="48">
      <pivotArea dataOnly="0" labelOnly="1" outline="0" fieldPosition="0">
        <references count="5">
          <reference field="0" count="2">
            <x v="11"/>
            <x v="188"/>
          </reference>
          <reference field="2" count="1" selected="0">
            <x v="15"/>
          </reference>
          <reference field="3" count="1" selected="0">
            <x v="56"/>
          </reference>
          <reference field="6" count="1" selected="0">
            <x v="1"/>
          </reference>
          <reference field="10" count="1" selected="0">
            <x v="18"/>
          </reference>
        </references>
      </pivotArea>
    </format>
    <format dxfId="47">
      <pivotArea dataOnly="0" labelOnly="1" outline="0" fieldPosition="0">
        <references count="5">
          <reference field="0" count="1">
            <x v="11"/>
          </reference>
          <reference field="2" count="1" selected="0">
            <x v="15"/>
          </reference>
          <reference field="3" count="1" selected="0">
            <x v="57"/>
          </reference>
          <reference field="6" count="1" selected="0">
            <x v="1"/>
          </reference>
          <reference field="10" count="1" selected="0">
            <x v="18"/>
          </reference>
        </references>
      </pivotArea>
    </format>
    <format dxfId="46">
      <pivotArea dataOnly="0" labelOnly="1" outline="0" fieldPosition="0">
        <references count="5">
          <reference field="0" count="2">
            <x v="124"/>
            <x v="139"/>
          </reference>
          <reference field="2" count="1" selected="0">
            <x v="15"/>
          </reference>
          <reference field="3" count="1" selected="0">
            <x v="43"/>
          </reference>
          <reference field="6" count="1" selected="0">
            <x v="1"/>
          </reference>
          <reference field="10" count="1" selected="0">
            <x v="21"/>
          </reference>
        </references>
      </pivotArea>
    </format>
    <format dxfId="45">
      <pivotArea dataOnly="0" labelOnly="1" outline="0" fieldPosition="0">
        <references count="5">
          <reference field="0" count="2">
            <x v="124"/>
            <x v="139"/>
          </reference>
          <reference field="2" count="1" selected="0">
            <x v="15"/>
          </reference>
          <reference field="3" count="1" selected="0">
            <x v="53"/>
          </reference>
          <reference field="6" count="1" selected="0">
            <x v="1"/>
          </reference>
          <reference field="10" count="1" selected="0">
            <x v="21"/>
          </reference>
        </references>
      </pivotArea>
    </format>
    <format dxfId="44">
      <pivotArea dataOnly="0" labelOnly="1" outline="0" fieldPosition="0">
        <references count="5">
          <reference field="0" count="2">
            <x v="124"/>
            <x v="139"/>
          </reference>
          <reference field="2" count="1" selected="0">
            <x v="15"/>
          </reference>
          <reference field="3" count="1" selected="0">
            <x v="57"/>
          </reference>
          <reference field="6" count="1" selected="0">
            <x v="1"/>
          </reference>
          <reference field="10" count="1" selected="0">
            <x v="21"/>
          </reference>
        </references>
      </pivotArea>
    </format>
    <format dxfId="43">
      <pivotArea dataOnly="0" labelOnly="1" outline="0" fieldPosition="0">
        <references count="5">
          <reference field="0" count="1">
            <x v="67"/>
          </reference>
          <reference field="2" count="1" selected="0">
            <x v="15"/>
          </reference>
          <reference field="3" count="1" selected="0">
            <x v="42"/>
          </reference>
          <reference field="6" count="1" selected="0">
            <x v="1"/>
          </reference>
          <reference field="10" count="1" selected="0">
            <x v="23"/>
          </reference>
        </references>
      </pivotArea>
    </format>
    <format dxfId="42">
      <pivotArea dataOnly="0" labelOnly="1" outline="0" fieldPosition="0">
        <references count="5">
          <reference field="0" count="1">
            <x v="67"/>
          </reference>
          <reference field="2" count="1" selected="0">
            <x v="15"/>
          </reference>
          <reference field="3" count="1" selected="0">
            <x v="52"/>
          </reference>
          <reference field="6" count="1" selected="0">
            <x v="1"/>
          </reference>
          <reference field="10" count="1" selected="0">
            <x v="23"/>
          </reference>
        </references>
      </pivotArea>
    </format>
    <format dxfId="41">
      <pivotArea dataOnly="0" labelOnly="1" outline="0" fieldPosition="0">
        <references count="5">
          <reference field="0" count="1">
            <x v="67"/>
          </reference>
          <reference field="2" count="1" selected="0">
            <x v="15"/>
          </reference>
          <reference field="3" count="1" selected="0">
            <x v="56"/>
          </reference>
          <reference field="6" count="1" selected="0">
            <x v="1"/>
          </reference>
          <reference field="10" count="1" selected="0">
            <x v="23"/>
          </reference>
        </references>
      </pivotArea>
    </format>
    <format dxfId="40">
      <pivotArea dataOnly="0" labelOnly="1" outline="0" fieldPosition="0">
        <references count="5">
          <reference field="0" count="2">
            <x v="25"/>
            <x v="166"/>
          </reference>
          <reference field="2" count="1" selected="0">
            <x v="15"/>
          </reference>
          <reference field="3" count="1" selected="0">
            <x v="42"/>
          </reference>
          <reference field="6" count="1" selected="0">
            <x v="1"/>
          </reference>
          <reference field="10" count="1" selected="0">
            <x v="24"/>
          </reference>
        </references>
      </pivotArea>
    </format>
    <format dxfId="39">
      <pivotArea dataOnly="0" labelOnly="1" outline="0" fieldPosition="0">
        <references count="5">
          <reference field="0" count="1">
            <x v="177"/>
          </reference>
          <reference field="2" count="1" selected="0">
            <x v="15"/>
          </reference>
          <reference field="3" count="1" selected="0">
            <x v="43"/>
          </reference>
          <reference field="6" count="1" selected="0">
            <x v="1"/>
          </reference>
          <reference field="10" count="1" selected="0">
            <x v="24"/>
          </reference>
        </references>
      </pivotArea>
    </format>
    <format dxfId="38">
      <pivotArea dataOnly="0" labelOnly="1" outline="0" fieldPosition="0">
        <references count="5">
          <reference field="0" count="2">
            <x v="25"/>
            <x v="166"/>
          </reference>
          <reference field="2" count="1" selected="0">
            <x v="15"/>
          </reference>
          <reference field="3" count="1" selected="0">
            <x v="52"/>
          </reference>
          <reference field="6" count="1" selected="0">
            <x v="1"/>
          </reference>
          <reference field="10" count="1" selected="0">
            <x v="24"/>
          </reference>
        </references>
      </pivotArea>
    </format>
    <format dxfId="37">
      <pivotArea dataOnly="0" labelOnly="1" outline="0" fieldPosition="0">
        <references count="5">
          <reference field="0" count="1">
            <x v="177"/>
          </reference>
          <reference field="2" count="1" selected="0">
            <x v="15"/>
          </reference>
          <reference field="3" count="1" selected="0">
            <x v="53"/>
          </reference>
          <reference field="6" count="1" selected="0">
            <x v="1"/>
          </reference>
          <reference field="10" count="1" selected="0">
            <x v="24"/>
          </reference>
        </references>
      </pivotArea>
    </format>
    <format dxfId="36">
      <pivotArea dataOnly="0" labelOnly="1" outline="0" fieldPosition="0">
        <references count="5">
          <reference field="0" count="2">
            <x v="25"/>
            <x v="166"/>
          </reference>
          <reference field="2" count="1" selected="0">
            <x v="15"/>
          </reference>
          <reference field="3" count="1" selected="0">
            <x v="56"/>
          </reference>
          <reference field="6" count="1" selected="0">
            <x v="1"/>
          </reference>
          <reference field="10" count="1" selected="0">
            <x v="24"/>
          </reference>
        </references>
      </pivotArea>
    </format>
    <format dxfId="35">
      <pivotArea dataOnly="0" labelOnly="1" outline="0" fieldPosition="0">
        <references count="5">
          <reference field="0" count="1">
            <x v="177"/>
          </reference>
          <reference field="2" count="1" selected="0">
            <x v="15"/>
          </reference>
          <reference field="3" count="1" selected="0">
            <x v="57"/>
          </reference>
          <reference field="6" count="1" selected="0">
            <x v="1"/>
          </reference>
          <reference field="10" count="1" selected="0">
            <x v="24"/>
          </reference>
        </references>
      </pivotArea>
    </format>
    <format dxfId="34">
      <pivotArea dataOnly="0" labelOnly="1" outline="0" fieldPosition="0">
        <references count="5">
          <reference field="0" count="2">
            <x v="105"/>
            <x v="144"/>
          </reference>
          <reference field="2" count="1" selected="0">
            <x v="15"/>
          </reference>
          <reference field="3" count="1" selected="0">
            <x v="43"/>
          </reference>
          <reference field="6" count="1" selected="0">
            <x v="1"/>
          </reference>
          <reference field="10" count="1" selected="0">
            <x v="25"/>
          </reference>
        </references>
      </pivotArea>
    </format>
    <format dxfId="33">
      <pivotArea dataOnly="0" labelOnly="1" outline="0" fieldPosition="0">
        <references count="5">
          <reference field="0" count="1">
            <x v="182"/>
          </reference>
          <reference field="2" count="1" selected="0">
            <x v="15"/>
          </reference>
          <reference field="3" count="1" selected="0">
            <x v="46"/>
          </reference>
          <reference field="6" count="1" selected="0">
            <x v="1"/>
          </reference>
          <reference field="10" count="1" selected="0">
            <x v="25"/>
          </reference>
        </references>
      </pivotArea>
    </format>
    <format dxfId="32">
      <pivotArea dataOnly="0" labelOnly="1" outline="0" fieldPosition="0">
        <references count="5">
          <reference field="0" count="2">
            <x v="105"/>
            <x v="144"/>
          </reference>
          <reference field="2" count="1" selected="0">
            <x v="15"/>
          </reference>
          <reference field="3" count="1" selected="0">
            <x v="53"/>
          </reference>
          <reference field="6" count="1" selected="0">
            <x v="1"/>
          </reference>
          <reference field="10" count="1" selected="0">
            <x v="25"/>
          </reference>
        </references>
      </pivotArea>
    </format>
    <format dxfId="31">
      <pivotArea dataOnly="0" labelOnly="1" outline="0" fieldPosition="0">
        <references count="5">
          <reference field="0" count="1">
            <x v="182"/>
          </reference>
          <reference field="2" count="1" selected="0">
            <x v="15"/>
          </reference>
          <reference field="3" count="1" selected="0">
            <x v="54"/>
          </reference>
          <reference field="6" count="1" selected="0">
            <x v="1"/>
          </reference>
          <reference field="10" count="1" selected="0">
            <x v="25"/>
          </reference>
        </references>
      </pivotArea>
    </format>
    <format dxfId="30">
      <pivotArea dataOnly="0" labelOnly="1" outline="0" fieldPosition="0">
        <references count="5">
          <reference field="0" count="2">
            <x v="105"/>
            <x v="144"/>
          </reference>
          <reference field="2" count="1" selected="0">
            <x v="15"/>
          </reference>
          <reference field="3" count="1" selected="0">
            <x v="57"/>
          </reference>
          <reference field="6" count="1" selected="0">
            <x v="1"/>
          </reference>
          <reference field="10" count="1" selected="0">
            <x v="25"/>
          </reference>
        </references>
      </pivotArea>
    </format>
    <format dxfId="29">
      <pivotArea dataOnly="0" labelOnly="1" outline="0" fieldPosition="0">
        <references count="5">
          <reference field="0" count="1">
            <x v="182"/>
          </reference>
          <reference field="2" count="1" selected="0">
            <x v="15"/>
          </reference>
          <reference field="3" count="1" selected="0">
            <x v="58"/>
          </reference>
          <reference field="6" count="1" selected="0">
            <x v="1"/>
          </reference>
          <reference field="10" count="1" selected="0">
            <x v="25"/>
          </reference>
        </references>
      </pivotArea>
    </format>
    <format dxfId="28">
      <pivotArea dataOnly="0" labelOnly="1" outline="0" fieldPosition="0">
        <references count="5">
          <reference field="0" count="1">
            <x v="57"/>
          </reference>
          <reference field="2" count="1" selected="0">
            <x v="16"/>
          </reference>
          <reference field="3" count="1" selected="0">
            <x v="36"/>
          </reference>
          <reference field="6" count="1" selected="0">
            <x v="1"/>
          </reference>
          <reference field="10" count="1" selected="0">
            <x v="1"/>
          </reference>
        </references>
      </pivotArea>
    </format>
    <format dxfId="27">
      <pivotArea dataOnly="0" labelOnly="1" outline="0" fieldPosition="0">
        <references count="5">
          <reference field="0" count="1">
            <x v="153"/>
          </reference>
          <reference field="2" count="1" selected="0">
            <x v="16"/>
          </reference>
          <reference field="3" count="1" selected="0">
            <x v="35"/>
          </reference>
          <reference field="6" count="1" selected="0">
            <x v="1"/>
          </reference>
          <reference field="10" count="1" selected="0">
            <x v="3"/>
          </reference>
        </references>
      </pivotArea>
    </format>
    <format dxfId="26">
      <pivotArea dataOnly="0" labelOnly="1" outline="0" fieldPosition="0">
        <references count="5">
          <reference field="0" count="2">
            <x v="149"/>
            <x v="154"/>
          </reference>
          <reference field="2" count="1" selected="0">
            <x v="16"/>
          </reference>
          <reference field="3" count="1" selected="0">
            <x v="34"/>
          </reference>
          <reference field="6" count="1" selected="0">
            <x v="1"/>
          </reference>
          <reference field="10" count="1" selected="0">
            <x v="9"/>
          </reference>
        </references>
      </pivotArea>
    </format>
    <format dxfId="25">
      <pivotArea dataOnly="0" labelOnly="1" outline="0" fieldPosition="0">
        <references count="5">
          <reference field="0" count="6">
            <x v="26"/>
            <x v="36"/>
            <x v="38"/>
            <x v="97"/>
            <x v="103"/>
            <x v="150"/>
          </reference>
          <reference field="2" count="1" selected="0">
            <x v="16"/>
          </reference>
          <reference field="3" count="1" selected="0">
            <x v="35"/>
          </reference>
          <reference field="6" count="1" selected="0">
            <x v="1"/>
          </reference>
          <reference field="10" count="1" selected="0">
            <x v="9"/>
          </reference>
        </references>
      </pivotArea>
    </format>
    <format dxfId="24">
      <pivotArea dataOnly="0" labelOnly="1" outline="0" fieldPosition="0">
        <references count="5">
          <reference field="0" count="2">
            <x v="99"/>
            <x v="135"/>
          </reference>
          <reference field="2" count="1" selected="0">
            <x v="18"/>
          </reference>
          <reference field="3" count="1" selected="0">
            <x v="38"/>
          </reference>
          <reference field="6" count="1" selected="0">
            <x v="1"/>
          </reference>
          <reference field="10" count="1" selected="0">
            <x v="1"/>
          </reference>
        </references>
      </pivotArea>
    </format>
    <format dxfId="23">
      <pivotArea dataOnly="0" labelOnly="1" outline="0" fieldPosition="0">
        <references count="5">
          <reference field="0" count="1">
            <x v="87"/>
          </reference>
          <reference field="2" count="1" selected="0">
            <x v="18"/>
          </reference>
          <reference field="3" count="1" selected="0">
            <x v="40"/>
          </reference>
          <reference field="6" count="1" selected="0">
            <x v="1"/>
          </reference>
          <reference field="10" count="1" selected="0">
            <x v="17"/>
          </reference>
        </references>
      </pivotArea>
    </format>
    <format dxfId="22">
      <pivotArea dataOnly="0" labelOnly="1" outline="0" fieldPosition="0">
        <references count="5">
          <reference field="0" count="1">
            <x v="21"/>
          </reference>
          <reference field="2" count="1" selected="0">
            <x v="18"/>
          </reference>
          <reference field="3" count="1" selected="0">
            <x v="40"/>
          </reference>
          <reference field="6" count="1" selected="0">
            <x v="1"/>
          </reference>
          <reference field="10" count="1" selected="0">
            <x v="19"/>
          </reference>
        </references>
      </pivotArea>
    </format>
    <format dxfId="21">
      <pivotArea dataOnly="0" labelOnly="1" outline="0" fieldPosition="0">
        <references count="5">
          <reference field="0" count="1">
            <x v="139"/>
          </reference>
          <reference field="2" count="1" selected="0">
            <x v="18"/>
          </reference>
          <reference field="3" count="1" selected="0">
            <x v="37"/>
          </reference>
          <reference field="6" count="1" selected="0">
            <x v="1"/>
          </reference>
          <reference field="10" count="1" selected="0">
            <x v="21"/>
          </reference>
        </references>
      </pivotArea>
    </format>
    <format dxfId="20">
      <pivotArea dataOnly="0" labelOnly="1" outline="0" fieldPosition="0">
        <references count="5">
          <reference field="0" count="3">
            <x v="1"/>
            <x v="3"/>
            <x v="114"/>
          </reference>
          <reference field="2" count="1" selected="0">
            <x v="21"/>
          </reference>
          <reference field="3" count="1" selected="0">
            <x v="102"/>
          </reference>
          <reference field="6" count="1" selected="0">
            <x v="1"/>
          </reference>
          <reference field="10" count="1" selected="0">
            <x v="22"/>
          </reference>
        </references>
      </pivotArea>
    </format>
    <format dxfId="19">
      <pivotArea dataOnly="0" labelOnly="1" outline="0" fieldPosition="0">
        <references count="5">
          <reference field="0" count="1">
            <x v="157"/>
          </reference>
          <reference field="2" count="1" selected="0">
            <x v="17"/>
          </reference>
          <reference field="3" count="1" selected="0">
            <x v="26"/>
          </reference>
          <reference field="6" count="1" selected="0">
            <x v="2"/>
          </reference>
          <reference field="10" count="1" selected="0">
            <x v="0"/>
          </reference>
        </references>
      </pivotArea>
    </format>
    <format dxfId="18">
      <pivotArea dataOnly="0" labelOnly="1" outline="0" fieldPosition="0">
        <references count="5">
          <reference field="0" count="1">
            <x v="158"/>
          </reference>
          <reference field="2" count="1" selected="0">
            <x v="17"/>
          </reference>
          <reference field="3" count="1" selected="0">
            <x v="27"/>
          </reference>
          <reference field="6" count="1" selected="0">
            <x v="2"/>
          </reference>
          <reference field="10" count="1" selected="0">
            <x v="0"/>
          </reference>
        </references>
      </pivotArea>
    </format>
    <format dxfId="17">
      <pivotArea dataOnly="0" labelOnly="1" outline="0" fieldPosition="0">
        <references count="5">
          <reference field="0" count="1">
            <x v="118"/>
          </reference>
          <reference field="2" count="1" selected="0">
            <x v="17"/>
          </reference>
          <reference field="3" count="1" selected="0">
            <x v="28"/>
          </reference>
          <reference field="6" count="1" selected="0">
            <x v="2"/>
          </reference>
          <reference field="10" count="1" selected="0">
            <x v="20"/>
          </reference>
        </references>
      </pivotArea>
    </format>
    <format dxfId="16">
      <pivotArea dataOnly="0" labelOnly="1" outline="0" fieldPosition="0">
        <references count="5">
          <reference field="0" count="1">
            <x v="44"/>
          </reference>
          <reference field="2" count="1" selected="0">
            <x v="19"/>
          </reference>
          <reference field="3" count="1" selected="0">
            <x v="104"/>
          </reference>
          <reference field="6" count="1" selected="0">
            <x v="2"/>
          </reference>
          <reference field="10" count="1" selected="0">
            <x v="5"/>
          </reference>
        </references>
      </pivotArea>
    </format>
    <format dxfId="15">
      <pivotArea dataOnly="0" labelOnly="1" outline="0" fieldPosition="0">
        <references count="5">
          <reference field="0" count="2">
            <x v="193"/>
            <x v="194"/>
          </reference>
          <reference field="2" count="1" selected="0">
            <x v="20"/>
          </reference>
          <reference field="3" count="1" selected="0">
            <x v="21"/>
          </reference>
          <reference field="6" count="1" selected="0">
            <x v="2"/>
          </reference>
          <reference field="10" count="1" selected="0">
            <x v="0"/>
          </reference>
        </references>
      </pivotArea>
    </format>
    <format dxfId="14">
      <pivotArea dataOnly="0" labelOnly="1" outline="0" fieldPosition="0">
        <references count="5">
          <reference field="0" count="1">
            <x v="191"/>
          </reference>
          <reference field="2" count="1" selected="0">
            <x v="20"/>
          </reference>
          <reference field="3" count="1" selected="0">
            <x v="21"/>
          </reference>
          <reference field="6" count="1" selected="0">
            <x v="2"/>
          </reference>
          <reference field="10" count="1" selected="0">
            <x v="2"/>
          </reference>
        </references>
      </pivotArea>
    </format>
    <format dxfId="13">
      <pivotArea dataOnly="0" labelOnly="1" outline="0" fieldPosition="0">
        <references count="5">
          <reference field="0" count="1">
            <x v="192"/>
          </reference>
          <reference field="2" count="1" selected="0">
            <x v="20"/>
          </reference>
          <reference field="3" count="1" selected="0">
            <x v="22"/>
          </reference>
          <reference field="6" count="1" selected="0">
            <x v="2"/>
          </reference>
          <reference field="10" count="1" selected="0">
            <x v="2"/>
          </reference>
        </references>
      </pivotArea>
    </format>
    <format dxfId="12">
      <pivotArea dataOnly="0" labelOnly="1" outline="0" fieldPosition="0">
        <references count="5">
          <reference field="0" count="1">
            <x v="192"/>
          </reference>
          <reference field="2" count="1" selected="0">
            <x v="20"/>
          </reference>
          <reference field="3" count="1" selected="0">
            <x v="23"/>
          </reference>
          <reference field="6" count="1" selected="0">
            <x v="2"/>
          </reference>
          <reference field="10" count="1" selected="0">
            <x v="2"/>
          </reference>
        </references>
      </pivotArea>
    </format>
    <format dxfId="11">
      <pivotArea dataOnly="0" labelOnly="1" outline="0" fieldPosition="0">
        <references count="5">
          <reference field="0" count="2">
            <x v="53"/>
            <x v="117"/>
          </reference>
          <reference field="2" count="1" selected="0">
            <x v="20"/>
          </reference>
          <reference field="3" count="1" selected="0">
            <x v="21"/>
          </reference>
          <reference field="6" count="1" selected="0">
            <x v="2"/>
          </reference>
          <reference field="10" count="1" selected="0">
            <x v="11"/>
          </reference>
        </references>
      </pivotArea>
    </format>
    <format dxfId="10">
      <pivotArea dataOnly="0" labelOnly="1" outline="0" fieldPosition="0">
        <references count="5">
          <reference field="0" count="1">
            <x v="66"/>
          </reference>
          <reference field="2" count="1" selected="0">
            <x v="20"/>
          </reference>
          <reference field="3" count="1" selected="0">
            <x v="21"/>
          </reference>
          <reference field="6" count="1" selected="0">
            <x v="2"/>
          </reference>
          <reference field="10" count="1" selected="0">
            <x v="26"/>
          </reference>
        </references>
      </pivotArea>
    </format>
    <format dxfId="9">
      <pivotArea dataOnly="0" labelOnly="1" outline="0" fieldPosition="0">
        <references count="5">
          <reference field="0" count="1">
            <x v="207"/>
          </reference>
          <reference field="2" count="1" selected="0">
            <x v="11"/>
          </reference>
          <reference field="3" count="1" selected="0">
            <x v="0"/>
          </reference>
          <reference field="6" count="1" selected="0">
            <x v="3"/>
          </reference>
          <reference field="10" count="1" selected="0">
            <x v="0"/>
          </reference>
        </references>
      </pivotArea>
    </format>
    <format dxfId="8">
      <pivotArea dataOnly="0" labelOnly="1" outline="0" fieldPosition="0">
        <references count="5">
          <reference field="0" count="8">
            <x v="41"/>
            <x v="45"/>
            <x v="49"/>
            <x v="112"/>
            <x v="193"/>
            <x v="205"/>
            <x v="206"/>
            <x v="207"/>
          </reference>
          <reference field="2" count="1" selected="0">
            <x v="11"/>
          </reference>
          <reference field="3" count="1" selected="0">
            <x v="1"/>
          </reference>
          <reference field="6" count="1" selected="0">
            <x v="3"/>
          </reference>
          <reference field="10" count="1" selected="0">
            <x v="0"/>
          </reference>
        </references>
      </pivotArea>
    </format>
    <format dxfId="7">
      <pivotArea dataOnly="0" labelOnly="1" outline="0" fieldPosition="0">
        <references count="5">
          <reference field="0" count="3">
            <x v="53"/>
            <x v="117"/>
            <x v="212"/>
          </reference>
          <reference field="2" count="1" selected="0">
            <x v="11"/>
          </reference>
          <reference field="3" count="1" selected="0">
            <x v="1"/>
          </reference>
          <reference field="6" count="1" selected="0">
            <x v="3"/>
          </reference>
          <reference field="10" count="1" selected="0">
            <x v="11"/>
          </reference>
        </references>
      </pivotArea>
    </format>
    <format dxfId="6">
      <pivotArea dataOnly="0" labelOnly="1" outline="0" fieldPosition="0">
        <references count="5">
          <reference field="0" count="2">
            <x v="199"/>
            <x v="200"/>
          </reference>
          <reference field="2" count="1" selected="0">
            <x v="11"/>
          </reference>
          <reference field="3" count="1" selected="0">
            <x v="1"/>
          </reference>
          <reference field="6" count="1" selected="0">
            <x v="3"/>
          </reference>
          <reference field="10" count="1" selected="0">
            <x v="13"/>
          </reference>
        </references>
      </pivotArea>
    </format>
    <format dxfId="5">
      <pivotArea dataOnly="0" labelOnly="1" outline="0" fieldPosition="0">
        <references count="5">
          <reference field="0" count="2">
            <x v="101"/>
            <x v="102"/>
          </reference>
          <reference field="2" count="1" selected="0">
            <x v="11"/>
          </reference>
          <reference field="3" count="1" selected="0">
            <x v="2"/>
          </reference>
          <reference field="6" count="1" selected="0">
            <x v="3"/>
          </reference>
          <reference field="10" count="1" selected="0">
            <x v="20"/>
          </reference>
        </references>
      </pivotArea>
    </format>
    <format dxfId="4">
      <pivotArea dataOnly="0" labelOnly="1" outline="0" fieldPosition="0">
        <references count="5">
          <reference field="0" count="1">
            <x v="66"/>
          </reference>
          <reference field="2" count="1" selected="0">
            <x v="11"/>
          </reference>
          <reference field="3" count="1" selected="0">
            <x v="1"/>
          </reference>
          <reference field="6" count="1" selected="0">
            <x v="3"/>
          </reference>
          <reference field="10" count="1" selected="0">
            <x v="26"/>
          </reference>
        </references>
      </pivotArea>
    </format>
    <format dxfId="3">
      <pivotArea dataOnly="0" labelOnly="1" outline="0" fieldPosition="0">
        <references count="5">
          <reference field="0" count="1">
            <x v="48"/>
          </reference>
          <reference field="2" count="1" selected="0">
            <x v="18"/>
          </reference>
          <reference field="3" count="1" selected="0">
            <x v="39"/>
          </reference>
          <reference field="6" count="1" selected="0">
            <x v="3"/>
          </reference>
          <reference field="10" count="1" selected="0">
            <x v="0"/>
          </reference>
        </references>
      </pivotArea>
    </format>
    <format dxfId="2">
      <pivotArea dataOnly="0" labelOnly="1" outline="0" fieldPosition="0">
        <references count="5">
          <reference field="0" count="1">
            <x v="43"/>
          </reference>
          <reference field="2" count="1" selected="0">
            <x v="19"/>
          </reference>
          <reference field="3" count="1" selected="0">
            <x v="103"/>
          </reference>
          <reference field="6" count="1" selected="0">
            <x v="3"/>
          </reference>
          <reference field="10" count="1" selected="0">
            <x v="5"/>
          </reference>
        </references>
      </pivotArea>
    </format>
    <format dxfId="1">
      <pivotArea dataOnly="0" labelOnly="1" outline="0" fieldPosition="0">
        <references count="1">
          <reference field="16" count="0"/>
        </references>
      </pivotArea>
    </format>
    <format dxfId="0">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sakonna_nimetus" sourceName="Osakonna nimetus">
  <pivotTables>
    <pivotTable tabId="3" name="PivotTable-liigendtabel2"/>
  </pivotTables>
  <data>
    <tabular pivotCacheId="1">
      <items count="27">
        <i x="10" s="1"/>
        <i x="2" s="1"/>
        <i x="16" s="1"/>
        <i x="7" s="1"/>
        <i x="22" s="1"/>
        <i x="6" s="1"/>
        <i x="23" s="1"/>
        <i x="24" s="1"/>
        <i x="25" s="1"/>
        <i x="1" s="1"/>
        <i x="5" s="1"/>
        <i x="0" s="1"/>
        <i x="4" s="1"/>
        <i x="3" s="1"/>
        <i x="19" s="1"/>
        <i x="21" s="1"/>
        <i x="13" s="1"/>
        <i x="8" s="1"/>
        <i x="9" s="1"/>
        <i x="14" s="1"/>
        <i x="17" s="1"/>
        <i x="18" s="1"/>
        <i x="26" s="1"/>
        <i x="20" s="1"/>
        <i x="12" s="1"/>
        <i x="15"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Osakonna_nimetus1" sourceName="Osakonna nimetus">
  <pivotTables>
    <pivotTable tabId="4" name="PivotTable-liigendtabel2"/>
  </pivotTables>
  <data>
    <tabular pivotCacheId="1">
      <items count="27">
        <i x="10" s="1"/>
        <i x="16" s="1"/>
        <i x="6" s="1"/>
        <i x="0" s="1"/>
        <i x="3" s="1"/>
        <i x="17" s="1"/>
        <i x="11" s="1"/>
        <i x="2" s="1" nd="1"/>
        <i x="7" s="1" nd="1"/>
        <i x="22" s="1" nd="1"/>
        <i x="23" s="1" nd="1"/>
        <i x="24" s="1" nd="1"/>
        <i x="25" s="1" nd="1"/>
        <i x="1" s="1" nd="1"/>
        <i x="5" s="1" nd="1"/>
        <i x="4" s="1" nd="1"/>
        <i x="19" s="1" nd="1"/>
        <i x="21" s="1" nd="1"/>
        <i x="13" s="1" nd="1"/>
        <i x="8" s="1" nd="1"/>
        <i x="9" s="1" nd="1"/>
        <i x="14" s="1" nd="1"/>
        <i x="18" s="1" nd="1"/>
        <i x="26" s="1" nd="1"/>
        <i x="20" s="1" nd="1"/>
        <i x="12" s="1" nd="1"/>
        <i x="15"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sakonna nimetus 1" cache="Slicer_Osakonna_nimetus1" caption="Osakonna nimetus"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Osakonna nimetus" cache="Slicer_Osakonna_nimetus" caption="Osakonna nimetus" rowHeight="241300"/>
</slicer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2.xml"/><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D44"/>
  <sheetViews>
    <sheetView tabSelected="1" zoomScaleNormal="100" workbookViewId="0">
      <selection activeCell="X5" sqref="X5"/>
    </sheetView>
  </sheetViews>
  <sheetFormatPr defaultRowHeight="14.5" x14ac:dyDescent="0.35"/>
  <cols>
    <col min="1" max="1" width="8.7265625" style="1"/>
    <col min="2" max="2" width="34.1796875" style="1" customWidth="1"/>
    <col min="3" max="5" width="0" style="1" hidden="1" customWidth="1"/>
    <col min="6" max="6" width="12.6328125" style="1" hidden="1" customWidth="1"/>
    <col min="7" max="7" width="10.90625" style="1" hidden="1" customWidth="1"/>
    <col min="8" max="8" width="0" style="2" hidden="1" customWidth="1"/>
    <col min="9" max="9" width="9.90625" style="3" hidden="1" customWidth="1"/>
    <col min="10" max="10" width="0" style="4" hidden="1" customWidth="1"/>
    <col min="11" max="11" width="0" style="5" hidden="1" customWidth="1"/>
    <col min="12" max="12" width="10.1796875" style="5" hidden="1" customWidth="1"/>
    <col min="13" max="13" width="0" style="5" hidden="1" customWidth="1"/>
    <col min="14" max="14" width="10.1796875" style="1" hidden="1" customWidth="1"/>
    <col min="15" max="15" width="0" style="1" hidden="1" customWidth="1"/>
    <col min="16" max="16" width="10.1796875" style="1" customWidth="1"/>
    <col min="17" max="19" width="0" style="1" hidden="1" customWidth="1"/>
    <col min="20" max="20" width="10.36328125" style="6" customWidth="1"/>
    <col min="21" max="21" width="10.6328125" style="1" customWidth="1"/>
    <col min="22" max="22" width="10.54296875" style="1" customWidth="1"/>
    <col min="23" max="24" width="10.81640625" style="1" customWidth="1"/>
    <col min="25" max="16384" width="8.7265625" style="1"/>
  </cols>
  <sheetData>
    <row r="1" spans="1:26" x14ac:dyDescent="0.35">
      <c r="A1" s="81" t="s">
        <v>904</v>
      </c>
    </row>
    <row r="3" spans="1:26" ht="60" x14ac:dyDescent="0.35">
      <c r="A3" s="17"/>
      <c r="B3" s="18" t="s">
        <v>771</v>
      </c>
      <c r="C3" s="19" t="s">
        <v>772</v>
      </c>
      <c r="D3" s="20" t="s">
        <v>773</v>
      </c>
      <c r="E3" s="20" t="s">
        <v>774</v>
      </c>
      <c r="F3" s="21" t="s">
        <v>775</v>
      </c>
      <c r="G3" s="22" t="s">
        <v>776</v>
      </c>
      <c r="H3" s="22" t="s">
        <v>777</v>
      </c>
      <c r="I3" s="22" t="s">
        <v>778</v>
      </c>
      <c r="J3" s="23" t="s">
        <v>779</v>
      </c>
      <c r="K3" s="23" t="s">
        <v>780</v>
      </c>
      <c r="L3" s="23" t="s">
        <v>781</v>
      </c>
      <c r="M3" s="23" t="s">
        <v>782</v>
      </c>
      <c r="N3" s="21" t="s">
        <v>783</v>
      </c>
      <c r="O3" s="21" t="s">
        <v>784</v>
      </c>
      <c r="P3" s="24" t="s">
        <v>826</v>
      </c>
      <c r="Q3" s="21" t="s">
        <v>785</v>
      </c>
      <c r="R3" s="25" t="s">
        <v>786</v>
      </c>
      <c r="S3" s="25" t="s">
        <v>786</v>
      </c>
      <c r="T3" s="24" t="s">
        <v>895</v>
      </c>
      <c r="U3" s="21" t="s">
        <v>822</v>
      </c>
      <c r="V3" s="21" t="s">
        <v>823</v>
      </c>
      <c r="W3" s="21" t="s">
        <v>825</v>
      </c>
      <c r="X3" s="24" t="s">
        <v>824</v>
      </c>
      <c r="Z3" s="16"/>
    </row>
    <row r="4" spans="1:26" ht="13.25" customHeight="1" x14ac:dyDescent="0.35">
      <c r="A4" s="102" t="s">
        <v>896</v>
      </c>
      <c r="B4" s="102"/>
      <c r="C4" s="26">
        <v>28278572</v>
      </c>
      <c r="D4" s="26">
        <f>SUM(D5:D8)</f>
        <v>30457856</v>
      </c>
      <c r="E4" s="26">
        <f>SUM(E5:E8)</f>
        <v>30728308</v>
      </c>
      <c r="F4" s="27">
        <v>32835065</v>
      </c>
      <c r="G4" s="28">
        <v>24240484</v>
      </c>
      <c r="H4" s="28">
        <v>8594581</v>
      </c>
      <c r="I4" s="28">
        <v>377741</v>
      </c>
      <c r="J4" s="29">
        <v>209414</v>
      </c>
      <c r="K4" s="29">
        <v>850779</v>
      </c>
      <c r="L4" s="29">
        <v>3500</v>
      </c>
      <c r="M4" s="29">
        <v>1060193</v>
      </c>
      <c r="N4" s="27">
        <v>24449898</v>
      </c>
      <c r="O4" s="27">
        <v>9445360</v>
      </c>
      <c r="P4" s="30">
        <v>33895258</v>
      </c>
      <c r="Q4" s="27">
        <v>381241</v>
      </c>
      <c r="R4" s="26">
        <f>+P4-D4</f>
        <v>3437402</v>
      </c>
      <c r="S4" s="31">
        <f>+P4/D4-100%</f>
        <v>0.11285764828620892</v>
      </c>
      <c r="T4" s="30">
        <f>SUM(T5:T8)</f>
        <v>0</v>
      </c>
      <c r="U4" s="27">
        <f t="shared" ref="U4:V4" si="0">SUM(U5:U8)</f>
        <v>23941</v>
      </c>
      <c r="V4" s="27">
        <f t="shared" si="0"/>
        <v>523533</v>
      </c>
      <c r="W4" s="27">
        <f>U4+V4</f>
        <v>547474</v>
      </c>
      <c r="X4" s="30">
        <f>P4+T4+W4</f>
        <v>34442732</v>
      </c>
    </row>
    <row r="5" spans="1:26" ht="13.25" customHeight="1" x14ac:dyDescent="0.35">
      <c r="A5" s="32">
        <v>30</v>
      </c>
      <c r="B5" s="33" t="s">
        <v>787</v>
      </c>
      <c r="C5" s="34">
        <v>15139910</v>
      </c>
      <c r="D5" s="34">
        <v>15953384</v>
      </c>
      <c r="E5" s="34">
        <v>16501062</v>
      </c>
      <c r="F5" s="35">
        <v>17762500</v>
      </c>
      <c r="G5" s="36">
        <v>17762500</v>
      </c>
      <c r="H5" s="36">
        <v>0</v>
      </c>
      <c r="I5" s="36">
        <v>0</v>
      </c>
      <c r="J5" s="37">
        <v>0</v>
      </c>
      <c r="K5" s="37">
        <v>0</v>
      </c>
      <c r="L5" s="37">
        <v>0</v>
      </c>
      <c r="M5" s="37">
        <v>0</v>
      </c>
      <c r="N5" s="35">
        <v>17762500</v>
      </c>
      <c r="O5" s="35">
        <v>0</v>
      </c>
      <c r="P5" s="38">
        <v>17762500</v>
      </c>
      <c r="Q5" s="35">
        <v>0</v>
      </c>
      <c r="R5" s="34">
        <f>+P5-D5</f>
        <v>1809116</v>
      </c>
      <c r="S5" s="39">
        <f t="shared" ref="S5:S40" si="1">+P5/D5-100%</f>
        <v>0.11340014131171161</v>
      </c>
      <c r="T5" s="38">
        <v>0</v>
      </c>
      <c r="U5" s="35">
        <v>-66000</v>
      </c>
      <c r="V5" s="35">
        <v>0</v>
      </c>
      <c r="W5" s="35">
        <f t="shared" ref="W5:W43" si="2">U5+V5</f>
        <v>-66000</v>
      </c>
      <c r="X5" s="38">
        <f t="shared" ref="X5:X43" si="3">P5+T5+W5</f>
        <v>17696500</v>
      </c>
    </row>
    <row r="6" spans="1:26" ht="13.25" customHeight="1" x14ac:dyDescent="0.35">
      <c r="A6" s="32">
        <v>32</v>
      </c>
      <c r="B6" s="33" t="s">
        <v>788</v>
      </c>
      <c r="C6" s="34">
        <v>4050482</v>
      </c>
      <c r="D6" s="34">
        <v>4770065</v>
      </c>
      <c r="E6" s="34">
        <v>4554347</v>
      </c>
      <c r="F6" s="35">
        <v>4966414</v>
      </c>
      <c r="G6" s="36">
        <v>4966414</v>
      </c>
      <c r="H6" s="36">
        <v>0</v>
      </c>
      <c r="I6" s="36">
        <v>377741</v>
      </c>
      <c r="J6" s="37">
        <v>26545</v>
      </c>
      <c r="K6" s="37">
        <v>0</v>
      </c>
      <c r="L6" s="37">
        <v>3500</v>
      </c>
      <c r="M6" s="37">
        <v>26545</v>
      </c>
      <c r="N6" s="35">
        <v>4992959</v>
      </c>
      <c r="O6" s="35">
        <v>0</v>
      </c>
      <c r="P6" s="38">
        <v>4992959</v>
      </c>
      <c r="Q6" s="35">
        <v>381241</v>
      </c>
      <c r="R6" s="34">
        <f t="shared" ref="R6:R40" si="4">+P6-D6</f>
        <v>222894</v>
      </c>
      <c r="S6" s="39">
        <f t="shared" si="1"/>
        <v>4.6727665136638619E-2</v>
      </c>
      <c r="T6" s="38">
        <v>0</v>
      </c>
      <c r="U6" s="35">
        <v>38548</v>
      </c>
      <c r="V6" s="35">
        <v>0</v>
      </c>
      <c r="W6" s="35">
        <f t="shared" si="2"/>
        <v>38548</v>
      </c>
      <c r="X6" s="38">
        <f t="shared" si="3"/>
        <v>5031507</v>
      </c>
    </row>
    <row r="7" spans="1:26" ht="13.25" customHeight="1" x14ac:dyDescent="0.35">
      <c r="A7" s="32" t="s">
        <v>789</v>
      </c>
      <c r="B7" s="33" t="s">
        <v>790</v>
      </c>
      <c r="C7" s="34">
        <v>9061182</v>
      </c>
      <c r="D7" s="34">
        <v>9700583</v>
      </c>
      <c r="E7" s="34">
        <f>500000+9159329</f>
        <v>9659329</v>
      </c>
      <c r="F7" s="35">
        <v>10094581</v>
      </c>
      <c r="G7" s="36">
        <v>1500000</v>
      </c>
      <c r="H7" s="36">
        <v>8594581</v>
      </c>
      <c r="I7" s="36">
        <v>0</v>
      </c>
      <c r="J7" s="37">
        <v>182869</v>
      </c>
      <c r="K7" s="37">
        <v>850779</v>
      </c>
      <c r="L7" s="37">
        <v>0</v>
      </c>
      <c r="M7" s="37">
        <v>1033648</v>
      </c>
      <c r="N7" s="35">
        <v>1682869</v>
      </c>
      <c r="O7" s="35">
        <v>9445360</v>
      </c>
      <c r="P7" s="38">
        <v>11128229</v>
      </c>
      <c r="Q7" s="35">
        <v>0</v>
      </c>
      <c r="R7" s="34">
        <f t="shared" si="4"/>
        <v>1427646</v>
      </c>
      <c r="S7" s="39">
        <f t="shared" si="1"/>
        <v>0.14717115455844243</v>
      </c>
      <c r="T7" s="38">
        <v>0</v>
      </c>
      <c r="U7" s="35">
        <v>3229</v>
      </c>
      <c r="V7" s="35">
        <v>523533</v>
      </c>
      <c r="W7" s="35">
        <f t="shared" si="2"/>
        <v>526762</v>
      </c>
      <c r="X7" s="38">
        <f t="shared" si="3"/>
        <v>11654991</v>
      </c>
    </row>
    <row r="8" spans="1:26" ht="13.25" customHeight="1" x14ac:dyDescent="0.35">
      <c r="A8" s="32" t="s">
        <v>791</v>
      </c>
      <c r="B8" s="33" t="s">
        <v>792</v>
      </c>
      <c r="C8" s="34">
        <v>26998</v>
      </c>
      <c r="D8" s="34">
        <v>33824</v>
      </c>
      <c r="E8" s="34">
        <v>13570</v>
      </c>
      <c r="F8" s="35">
        <v>11570</v>
      </c>
      <c r="G8" s="36">
        <v>11570</v>
      </c>
      <c r="H8" s="36">
        <v>0</v>
      </c>
      <c r="I8" s="36">
        <v>0</v>
      </c>
      <c r="J8" s="37">
        <v>0</v>
      </c>
      <c r="K8" s="37">
        <v>0</v>
      </c>
      <c r="L8" s="37">
        <v>0</v>
      </c>
      <c r="M8" s="37">
        <v>0</v>
      </c>
      <c r="N8" s="35">
        <v>11570</v>
      </c>
      <c r="O8" s="35">
        <v>0</v>
      </c>
      <c r="P8" s="38">
        <v>11570</v>
      </c>
      <c r="Q8" s="35">
        <v>0</v>
      </c>
      <c r="R8" s="34">
        <f t="shared" si="4"/>
        <v>-22254</v>
      </c>
      <c r="S8" s="39">
        <f t="shared" si="1"/>
        <v>-0.65793519394512767</v>
      </c>
      <c r="T8" s="38">
        <v>0</v>
      </c>
      <c r="U8" s="35">
        <v>48164</v>
      </c>
      <c r="V8" s="35">
        <v>0</v>
      </c>
      <c r="W8" s="35">
        <f t="shared" si="2"/>
        <v>48164</v>
      </c>
      <c r="X8" s="38">
        <f t="shared" si="3"/>
        <v>59734</v>
      </c>
    </row>
    <row r="9" spans="1:26" ht="13.25" customHeight="1" x14ac:dyDescent="0.35">
      <c r="A9" s="33"/>
      <c r="B9" s="33"/>
      <c r="C9" s="33"/>
      <c r="D9" s="33"/>
      <c r="E9" s="33"/>
      <c r="F9" s="40"/>
      <c r="G9" s="41"/>
      <c r="H9" s="41"/>
      <c r="I9" s="41"/>
      <c r="J9" s="42"/>
      <c r="K9" s="42"/>
      <c r="L9" s="42"/>
      <c r="M9" s="42"/>
      <c r="N9" s="40"/>
      <c r="O9" s="40"/>
      <c r="P9" s="43"/>
      <c r="Q9" s="40"/>
      <c r="R9" s="33"/>
      <c r="S9" s="39"/>
      <c r="T9" s="43"/>
      <c r="U9" s="40"/>
      <c r="V9" s="40"/>
      <c r="W9" s="40"/>
      <c r="X9" s="43"/>
    </row>
    <row r="10" spans="1:26" ht="13.25" customHeight="1" x14ac:dyDescent="0.35">
      <c r="A10" s="102" t="s">
        <v>897</v>
      </c>
      <c r="B10" s="102"/>
      <c r="C10" s="26">
        <v>25785207</v>
      </c>
      <c r="D10" s="26">
        <v>30341448</v>
      </c>
      <c r="E10" s="26">
        <f>+E11+E12</f>
        <v>29391681</v>
      </c>
      <c r="F10" s="27">
        <v>32797699</v>
      </c>
      <c r="G10" s="28">
        <v>24203118</v>
      </c>
      <c r="H10" s="28">
        <v>8594581</v>
      </c>
      <c r="I10" s="28">
        <v>377741</v>
      </c>
      <c r="J10" s="29">
        <v>244532</v>
      </c>
      <c r="K10" s="29">
        <v>850779</v>
      </c>
      <c r="L10" s="29">
        <v>3500</v>
      </c>
      <c r="M10" s="29">
        <v>1095311</v>
      </c>
      <c r="N10" s="27">
        <v>24447650</v>
      </c>
      <c r="O10" s="27">
        <v>9445360</v>
      </c>
      <c r="P10" s="30">
        <v>33893010</v>
      </c>
      <c r="Q10" s="27">
        <v>381241</v>
      </c>
      <c r="R10" s="26">
        <f t="shared" si="4"/>
        <v>3551562</v>
      </c>
      <c r="S10" s="31">
        <f t="shared" si="1"/>
        <v>0.11705314789195298</v>
      </c>
      <c r="T10" s="30">
        <f>T11+T12</f>
        <v>0</v>
      </c>
      <c r="U10" s="27">
        <f t="shared" ref="U10:V10" si="5">U11+U12</f>
        <v>18312</v>
      </c>
      <c r="V10" s="27">
        <f t="shared" si="5"/>
        <v>523533</v>
      </c>
      <c r="W10" s="27">
        <f t="shared" si="2"/>
        <v>541845</v>
      </c>
      <c r="X10" s="30">
        <f t="shared" si="3"/>
        <v>34434855</v>
      </c>
    </row>
    <row r="11" spans="1:26" ht="13.25" customHeight="1" x14ac:dyDescent="0.35">
      <c r="A11" s="33"/>
      <c r="B11" s="44" t="s">
        <v>793</v>
      </c>
      <c r="C11" s="45">
        <v>1375980</v>
      </c>
      <c r="D11" s="45">
        <v>1958632</v>
      </c>
      <c r="E11" s="45">
        <v>1772522</v>
      </c>
      <c r="F11" s="46">
        <v>1508305</v>
      </c>
      <c r="G11" s="47">
        <v>1315526</v>
      </c>
      <c r="H11" s="47">
        <v>192779</v>
      </c>
      <c r="I11" s="47">
        <v>0</v>
      </c>
      <c r="J11" s="48">
        <v>-15862</v>
      </c>
      <c r="K11" s="48">
        <v>756273</v>
      </c>
      <c r="L11" s="48">
        <v>0</v>
      </c>
      <c r="M11" s="48">
        <v>740411</v>
      </c>
      <c r="N11" s="46">
        <v>1299664</v>
      </c>
      <c r="O11" s="46">
        <v>949052</v>
      </c>
      <c r="P11" s="49">
        <v>2248716</v>
      </c>
      <c r="Q11" s="46">
        <v>0</v>
      </c>
      <c r="R11" s="45">
        <f t="shared" si="4"/>
        <v>290084</v>
      </c>
      <c r="S11" s="50">
        <f t="shared" si="1"/>
        <v>0.1481054123490273</v>
      </c>
      <c r="T11" s="49">
        <f>T14+T17+T20</f>
        <v>0</v>
      </c>
      <c r="U11" s="46">
        <f t="shared" ref="U11:V11" si="6">U14+U17+U20</f>
        <v>24512</v>
      </c>
      <c r="V11" s="46">
        <f t="shared" si="6"/>
        <v>15360</v>
      </c>
      <c r="W11" s="46">
        <f t="shared" si="2"/>
        <v>39872</v>
      </c>
      <c r="X11" s="49">
        <f t="shared" si="3"/>
        <v>2288588</v>
      </c>
    </row>
    <row r="12" spans="1:26" ht="13.25" customHeight="1" x14ac:dyDescent="0.35">
      <c r="A12" s="33"/>
      <c r="B12" s="44" t="s">
        <v>794</v>
      </c>
      <c r="C12" s="45">
        <v>24409228</v>
      </c>
      <c r="D12" s="45">
        <v>28382816</v>
      </c>
      <c r="E12" s="45">
        <f>500000+27119159</f>
        <v>27619159</v>
      </c>
      <c r="F12" s="46">
        <v>31289394</v>
      </c>
      <c r="G12" s="47">
        <v>22887592</v>
      </c>
      <c r="H12" s="47">
        <v>8401802</v>
      </c>
      <c r="I12" s="47">
        <v>377741</v>
      </c>
      <c r="J12" s="48">
        <v>260394</v>
      </c>
      <c r="K12" s="48">
        <v>94506</v>
      </c>
      <c r="L12" s="48">
        <v>3500</v>
      </c>
      <c r="M12" s="48">
        <v>354900</v>
      </c>
      <c r="N12" s="46">
        <v>23147986</v>
      </c>
      <c r="O12" s="46">
        <v>8496308</v>
      </c>
      <c r="P12" s="49">
        <v>31644294</v>
      </c>
      <c r="Q12" s="46">
        <v>381241</v>
      </c>
      <c r="R12" s="45">
        <f t="shared" si="4"/>
        <v>3261478</v>
      </c>
      <c r="S12" s="50">
        <f t="shared" si="1"/>
        <v>0.11491030347376374</v>
      </c>
      <c r="T12" s="49">
        <f>T15+T18+T21</f>
        <v>0</v>
      </c>
      <c r="U12" s="46">
        <f t="shared" ref="U12:V12" si="7">U15+U18+U21</f>
        <v>-6200</v>
      </c>
      <c r="V12" s="46">
        <f t="shared" si="7"/>
        <v>508173</v>
      </c>
      <c r="W12" s="46">
        <f t="shared" si="2"/>
        <v>501973</v>
      </c>
      <c r="X12" s="49">
        <f t="shared" si="3"/>
        <v>32146267</v>
      </c>
    </row>
    <row r="13" spans="1:26" ht="13.25" customHeight="1" x14ac:dyDescent="0.35">
      <c r="A13" s="51" t="s">
        <v>795</v>
      </c>
      <c r="B13" s="18" t="s">
        <v>796</v>
      </c>
      <c r="C13" s="52">
        <v>2399827</v>
      </c>
      <c r="D13" s="53">
        <f t="shared" ref="D13:E13" si="8">+D14+D15</f>
        <v>1915408</v>
      </c>
      <c r="E13" s="53">
        <f t="shared" si="8"/>
        <v>1865408</v>
      </c>
      <c r="F13" s="27">
        <f>+F14+F15</f>
        <v>2053752</v>
      </c>
      <c r="G13" s="28">
        <f t="shared" ref="G13:P13" si="9">+G14+G15</f>
        <v>1995849</v>
      </c>
      <c r="H13" s="28">
        <f t="shared" si="9"/>
        <v>57903</v>
      </c>
      <c r="I13" s="28">
        <f t="shared" si="9"/>
        <v>0</v>
      </c>
      <c r="J13" s="29">
        <f t="shared" si="9"/>
        <v>13770</v>
      </c>
      <c r="K13" s="29">
        <f t="shared" si="9"/>
        <v>0</v>
      </c>
      <c r="L13" s="29">
        <f t="shared" si="9"/>
        <v>0</v>
      </c>
      <c r="M13" s="29">
        <f t="shared" si="9"/>
        <v>13770</v>
      </c>
      <c r="N13" s="27">
        <f t="shared" si="9"/>
        <v>2009619</v>
      </c>
      <c r="O13" s="27">
        <f t="shared" si="9"/>
        <v>57903</v>
      </c>
      <c r="P13" s="30">
        <f t="shared" si="9"/>
        <v>2067522</v>
      </c>
      <c r="Q13" s="27">
        <f>+Q14+Q15</f>
        <v>0</v>
      </c>
      <c r="R13" s="53">
        <f t="shared" si="4"/>
        <v>152114</v>
      </c>
      <c r="S13" s="31">
        <f t="shared" si="1"/>
        <v>7.9415978214563143E-2</v>
      </c>
      <c r="T13" s="30">
        <f>SUM(T14:T15)</f>
        <v>-69838</v>
      </c>
      <c r="U13" s="27">
        <f t="shared" ref="U13:V13" si="10">SUM(U14:U15)</f>
        <v>-13766</v>
      </c>
      <c r="V13" s="27">
        <f t="shared" si="10"/>
        <v>9502</v>
      </c>
      <c r="W13" s="27">
        <f t="shared" si="2"/>
        <v>-4264</v>
      </c>
      <c r="X13" s="30">
        <f t="shared" si="3"/>
        <v>1993420</v>
      </c>
    </row>
    <row r="14" spans="1:26" ht="13.25" customHeight="1" x14ac:dyDescent="0.35">
      <c r="A14" s="33" t="s">
        <v>797</v>
      </c>
      <c r="B14" s="33" t="s">
        <v>798</v>
      </c>
      <c r="C14" s="54">
        <v>66127</v>
      </c>
      <c r="D14" s="55">
        <v>113912</v>
      </c>
      <c r="E14" s="55">
        <f>+D14</f>
        <v>113912</v>
      </c>
      <c r="F14" s="35">
        <v>73499</v>
      </c>
      <c r="G14" s="36">
        <v>73499</v>
      </c>
      <c r="H14" s="36">
        <v>0</v>
      </c>
      <c r="I14" s="36">
        <v>0</v>
      </c>
      <c r="J14" s="37">
        <v>319</v>
      </c>
      <c r="K14" s="37">
        <v>0</v>
      </c>
      <c r="L14" s="37">
        <v>0</v>
      </c>
      <c r="M14" s="37">
        <v>319</v>
      </c>
      <c r="N14" s="35">
        <v>73818</v>
      </c>
      <c r="O14" s="35">
        <v>0</v>
      </c>
      <c r="P14" s="38">
        <v>73818</v>
      </c>
      <c r="Q14" s="35">
        <v>0</v>
      </c>
      <c r="R14" s="55">
        <f t="shared" si="4"/>
        <v>-40094</v>
      </c>
      <c r="S14" s="39">
        <f t="shared" si="1"/>
        <v>-0.35197345319193762</v>
      </c>
      <c r="T14" s="38">
        <v>0</v>
      </c>
      <c r="U14" s="35">
        <v>0</v>
      </c>
      <c r="V14" s="35">
        <v>0</v>
      </c>
      <c r="W14" s="35">
        <f t="shared" si="2"/>
        <v>0</v>
      </c>
      <c r="X14" s="38">
        <f t="shared" si="3"/>
        <v>73818</v>
      </c>
    </row>
    <row r="15" spans="1:26" ht="13.25" customHeight="1" x14ac:dyDescent="0.35">
      <c r="A15" s="33" t="s">
        <v>799</v>
      </c>
      <c r="B15" s="33" t="s">
        <v>800</v>
      </c>
      <c r="C15" s="54">
        <v>2333700</v>
      </c>
      <c r="D15" s="55">
        <f>1716090+85406</f>
        <v>1801496</v>
      </c>
      <c r="E15" s="55">
        <f>+D15-50000</f>
        <v>1751496</v>
      </c>
      <c r="F15" s="35">
        <v>1980253</v>
      </c>
      <c r="G15" s="36">
        <v>1922350</v>
      </c>
      <c r="H15" s="36">
        <v>57903</v>
      </c>
      <c r="I15" s="36">
        <v>0</v>
      </c>
      <c r="J15" s="37">
        <v>13451</v>
      </c>
      <c r="K15" s="37">
        <v>0</v>
      </c>
      <c r="L15" s="37">
        <v>0</v>
      </c>
      <c r="M15" s="37">
        <v>13451</v>
      </c>
      <c r="N15" s="35">
        <v>1935801</v>
      </c>
      <c r="O15" s="35">
        <v>57903</v>
      </c>
      <c r="P15" s="38">
        <v>1993704</v>
      </c>
      <c r="Q15" s="35">
        <v>0</v>
      </c>
      <c r="R15" s="55">
        <f t="shared" si="4"/>
        <v>192208</v>
      </c>
      <c r="S15" s="39">
        <f t="shared" si="1"/>
        <v>0.10669354802897146</v>
      </c>
      <c r="T15" s="38">
        <v>-69838</v>
      </c>
      <c r="U15" s="35">
        <v>-13766</v>
      </c>
      <c r="V15" s="35">
        <v>9502</v>
      </c>
      <c r="W15" s="35">
        <f t="shared" si="2"/>
        <v>-4264</v>
      </c>
      <c r="X15" s="38">
        <f t="shared" si="3"/>
        <v>1919602</v>
      </c>
    </row>
    <row r="16" spans="1:26" ht="13.25" customHeight="1" x14ac:dyDescent="0.35">
      <c r="A16" s="51" t="s">
        <v>801</v>
      </c>
      <c r="B16" s="18" t="s">
        <v>802</v>
      </c>
      <c r="C16" s="52">
        <v>2535403</v>
      </c>
      <c r="D16" s="53">
        <f t="shared" ref="D16:E16" si="11">+D17+D18</f>
        <v>3556053</v>
      </c>
      <c r="E16" s="53">
        <f t="shared" si="11"/>
        <v>3056053</v>
      </c>
      <c r="F16" s="27">
        <f>+F17+F18</f>
        <v>4090850</v>
      </c>
      <c r="G16" s="28">
        <f t="shared" ref="G16:P16" si="12">+G17+G18</f>
        <v>3743146</v>
      </c>
      <c r="H16" s="28">
        <f t="shared" si="12"/>
        <v>347704</v>
      </c>
      <c r="I16" s="28">
        <f t="shared" si="12"/>
        <v>2000</v>
      </c>
      <c r="J16" s="29">
        <f t="shared" si="12"/>
        <v>49448</v>
      </c>
      <c r="K16" s="29">
        <f t="shared" si="12"/>
        <v>36792</v>
      </c>
      <c r="L16" s="29">
        <f t="shared" si="12"/>
        <v>0</v>
      </c>
      <c r="M16" s="29">
        <f t="shared" si="12"/>
        <v>86240</v>
      </c>
      <c r="N16" s="27">
        <f t="shared" si="12"/>
        <v>3792594</v>
      </c>
      <c r="O16" s="27">
        <f t="shared" si="12"/>
        <v>384496</v>
      </c>
      <c r="P16" s="30">
        <f t="shared" si="12"/>
        <v>4177090</v>
      </c>
      <c r="Q16" s="27">
        <f>+Q17+Q18</f>
        <v>2000</v>
      </c>
      <c r="R16" s="53">
        <f t="shared" si="4"/>
        <v>621037</v>
      </c>
      <c r="S16" s="31">
        <f t="shared" si="1"/>
        <v>0.17464222271152874</v>
      </c>
      <c r="T16" s="30">
        <f>SUM(T17:T18)</f>
        <v>0</v>
      </c>
      <c r="U16" s="27">
        <f t="shared" ref="U16:V16" si="13">SUM(U17:U18)</f>
        <v>3739</v>
      </c>
      <c r="V16" s="27">
        <f t="shared" si="13"/>
        <v>171678</v>
      </c>
      <c r="W16" s="27">
        <f t="shared" si="2"/>
        <v>175417</v>
      </c>
      <c r="X16" s="30">
        <f t="shared" si="3"/>
        <v>4352507</v>
      </c>
    </row>
    <row r="17" spans="1:24" ht="13.25" customHeight="1" x14ac:dyDescent="0.35">
      <c r="A17" s="33" t="s">
        <v>797</v>
      </c>
      <c r="B17" s="33" t="s">
        <v>798</v>
      </c>
      <c r="C17" s="54">
        <v>28472</v>
      </c>
      <c r="D17" s="55">
        <f>8960+25600</f>
        <v>34560</v>
      </c>
      <c r="E17" s="55">
        <f>+D17</f>
        <v>34560</v>
      </c>
      <c r="F17" s="35">
        <v>26560</v>
      </c>
      <c r="G17" s="36">
        <v>26560</v>
      </c>
      <c r="H17" s="36">
        <v>0</v>
      </c>
      <c r="I17" s="36">
        <v>0</v>
      </c>
      <c r="J17" s="37">
        <v>0</v>
      </c>
      <c r="K17" s="37">
        <v>0</v>
      </c>
      <c r="L17" s="37">
        <v>0</v>
      </c>
      <c r="M17" s="37">
        <v>0</v>
      </c>
      <c r="N17" s="35">
        <v>26560</v>
      </c>
      <c r="O17" s="35">
        <v>0</v>
      </c>
      <c r="P17" s="38">
        <v>26560</v>
      </c>
      <c r="Q17" s="35">
        <v>0</v>
      </c>
      <c r="R17" s="55">
        <f t="shared" si="4"/>
        <v>-8000</v>
      </c>
      <c r="S17" s="39">
        <f t="shared" si="1"/>
        <v>-0.23148148148148151</v>
      </c>
      <c r="T17" s="38">
        <v>0</v>
      </c>
      <c r="U17" s="35">
        <v>0</v>
      </c>
      <c r="V17" s="35">
        <v>0</v>
      </c>
      <c r="W17" s="35">
        <f t="shared" si="2"/>
        <v>0</v>
      </c>
      <c r="X17" s="38">
        <f t="shared" si="3"/>
        <v>26560</v>
      </c>
    </row>
    <row r="18" spans="1:24" ht="13.25" customHeight="1" x14ac:dyDescent="0.35">
      <c r="A18" s="33" t="s">
        <v>799</v>
      </c>
      <c r="B18" s="33" t="s">
        <v>800</v>
      </c>
      <c r="C18" s="54">
        <v>2506931</v>
      </c>
      <c r="D18" s="55">
        <f>1500097+1600077+420494+825</f>
        <v>3521493</v>
      </c>
      <c r="E18" s="55">
        <f>+D18-500000</f>
        <v>3021493</v>
      </c>
      <c r="F18" s="35">
        <v>4064290</v>
      </c>
      <c r="G18" s="36">
        <v>3716586</v>
      </c>
      <c r="H18" s="36">
        <v>347704</v>
      </c>
      <c r="I18" s="36">
        <v>2000</v>
      </c>
      <c r="J18" s="37">
        <v>49448</v>
      </c>
      <c r="K18" s="37">
        <v>36792</v>
      </c>
      <c r="L18" s="37">
        <v>0</v>
      </c>
      <c r="M18" s="37">
        <v>86240</v>
      </c>
      <c r="N18" s="35">
        <v>3766034</v>
      </c>
      <c r="O18" s="35">
        <v>384496</v>
      </c>
      <c r="P18" s="38">
        <v>4150530</v>
      </c>
      <c r="Q18" s="35">
        <v>2000</v>
      </c>
      <c r="R18" s="55">
        <f t="shared" si="4"/>
        <v>629037</v>
      </c>
      <c r="S18" s="39">
        <f t="shared" si="1"/>
        <v>0.17862792855189547</v>
      </c>
      <c r="T18" s="38">
        <v>0</v>
      </c>
      <c r="U18" s="35">
        <v>3739</v>
      </c>
      <c r="V18" s="35">
        <v>171678</v>
      </c>
      <c r="W18" s="35">
        <f t="shared" si="2"/>
        <v>175417</v>
      </c>
      <c r="X18" s="38">
        <f t="shared" si="3"/>
        <v>4325947</v>
      </c>
    </row>
    <row r="19" spans="1:24" ht="13.25" customHeight="1" x14ac:dyDescent="0.35">
      <c r="A19" s="51" t="s">
        <v>803</v>
      </c>
      <c r="B19" s="18" t="s">
        <v>804</v>
      </c>
      <c r="C19" s="52">
        <v>20849976</v>
      </c>
      <c r="D19" s="53">
        <f t="shared" ref="D19:E19" si="14">+D20+D21</f>
        <v>24869987</v>
      </c>
      <c r="E19" s="53">
        <f t="shared" si="14"/>
        <v>24020220</v>
      </c>
      <c r="F19" s="27">
        <f>+F20+F21</f>
        <v>26653097</v>
      </c>
      <c r="G19" s="28">
        <f t="shared" ref="G19:P19" si="15">+G20+G21</f>
        <v>18464123</v>
      </c>
      <c r="H19" s="28">
        <f t="shared" si="15"/>
        <v>8188974</v>
      </c>
      <c r="I19" s="28">
        <f t="shared" si="15"/>
        <v>375741</v>
      </c>
      <c r="J19" s="29">
        <f t="shared" si="15"/>
        <v>181314</v>
      </c>
      <c r="K19" s="29">
        <f t="shared" si="15"/>
        <v>813987</v>
      </c>
      <c r="L19" s="29">
        <f t="shared" si="15"/>
        <v>3500</v>
      </c>
      <c r="M19" s="29">
        <f t="shared" si="15"/>
        <v>995301</v>
      </c>
      <c r="N19" s="27">
        <f t="shared" si="15"/>
        <v>18645437</v>
      </c>
      <c r="O19" s="27">
        <f t="shared" si="15"/>
        <v>9002961</v>
      </c>
      <c r="P19" s="30">
        <f t="shared" si="15"/>
        <v>27648398</v>
      </c>
      <c r="Q19" s="27">
        <f>+Q20+Q21</f>
        <v>379241</v>
      </c>
      <c r="R19" s="53">
        <f t="shared" si="4"/>
        <v>2778411</v>
      </c>
      <c r="S19" s="31">
        <f t="shared" si="1"/>
        <v>0.11171742872241941</v>
      </c>
      <c r="T19" s="30">
        <f>SUM(T20:T21)</f>
        <v>69838</v>
      </c>
      <c r="U19" s="27">
        <f t="shared" ref="U19:V19" si="16">SUM(U20:U21)</f>
        <v>28339</v>
      </c>
      <c r="V19" s="27">
        <f t="shared" si="16"/>
        <v>342353</v>
      </c>
      <c r="W19" s="27">
        <f t="shared" si="2"/>
        <v>370692</v>
      </c>
      <c r="X19" s="30">
        <f t="shared" si="3"/>
        <v>28088928</v>
      </c>
    </row>
    <row r="20" spans="1:24" ht="13.25" customHeight="1" x14ac:dyDescent="0.35">
      <c r="A20" s="33" t="s">
        <v>797</v>
      </c>
      <c r="B20" s="33" t="s">
        <v>798</v>
      </c>
      <c r="C20" s="54">
        <v>1281381</v>
      </c>
      <c r="D20" s="55">
        <f>550676+148869+1110615</f>
        <v>1810160</v>
      </c>
      <c r="E20" s="55">
        <f>+D20-186110</f>
        <v>1624050</v>
      </c>
      <c r="F20" s="35">
        <v>1408246</v>
      </c>
      <c r="G20" s="36">
        <v>1215467</v>
      </c>
      <c r="H20" s="36">
        <v>192779</v>
      </c>
      <c r="I20" s="36">
        <v>0</v>
      </c>
      <c r="J20" s="37">
        <v>-16181</v>
      </c>
      <c r="K20" s="37">
        <v>756273</v>
      </c>
      <c r="L20" s="37">
        <v>0</v>
      </c>
      <c r="M20" s="37">
        <v>740092</v>
      </c>
      <c r="N20" s="35">
        <v>1199286</v>
      </c>
      <c r="O20" s="35">
        <v>949052</v>
      </c>
      <c r="P20" s="38">
        <v>2148338</v>
      </c>
      <c r="Q20" s="35">
        <v>0</v>
      </c>
      <c r="R20" s="55">
        <f>+P20-D20</f>
        <v>338178</v>
      </c>
      <c r="S20" s="39">
        <f t="shared" si="1"/>
        <v>0.18682215936712776</v>
      </c>
      <c r="T20" s="38">
        <v>0</v>
      </c>
      <c r="U20" s="35">
        <v>24512</v>
      </c>
      <c r="V20" s="35">
        <v>15360</v>
      </c>
      <c r="W20" s="35">
        <f t="shared" si="2"/>
        <v>39872</v>
      </c>
      <c r="X20" s="38">
        <f t="shared" si="3"/>
        <v>2188210</v>
      </c>
    </row>
    <row r="21" spans="1:24" ht="13.25" customHeight="1" x14ac:dyDescent="0.35">
      <c r="A21" s="33" t="s">
        <v>799</v>
      </c>
      <c r="B21" s="33" t="s">
        <v>800</v>
      </c>
      <c r="C21" s="54">
        <v>19568595</v>
      </c>
      <c r="D21" s="55">
        <f>102+11250+3557322+16240799+3250354</f>
        <v>23059827</v>
      </c>
      <c r="E21" s="55">
        <f>+D21-663657</f>
        <v>22396170</v>
      </c>
      <c r="F21" s="35">
        <v>25244851</v>
      </c>
      <c r="G21" s="36">
        <v>17248656</v>
      </c>
      <c r="H21" s="36">
        <v>7996195</v>
      </c>
      <c r="I21" s="36">
        <v>375741</v>
      </c>
      <c r="J21" s="37">
        <v>197495</v>
      </c>
      <c r="K21" s="37">
        <v>57714</v>
      </c>
      <c r="L21" s="37">
        <v>3500</v>
      </c>
      <c r="M21" s="37">
        <v>255209</v>
      </c>
      <c r="N21" s="35">
        <v>17446151</v>
      </c>
      <c r="O21" s="35">
        <v>8053909</v>
      </c>
      <c r="P21" s="38">
        <v>25500060</v>
      </c>
      <c r="Q21" s="35">
        <v>379241</v>
      </c>
      <c r="R21" s="55">
        <f t="shared" si="4"/>
        <v>2440233</v>
      </c>
      <c r="S21" s="39">
        <f t="shared" si="1"/>
        <v>0.10582182598334322</v>
      </c>
      <c r="T21" s="38">
        <v>69838</v>
      </c>
      <c r="U21" s="35">
        <v>3827</v>
      </c>
      <c r="V21" s="35">
        <v>326993</v>
      </c>
      <c r="W21" s="35">
        <f t="shared" si="2"/>
        <v>330820</v>
      </c>
      <c r="X21" s="38">
        <f t="shared" si="3"/>
        <v>25900718</v>
      </c>
    </row>
    <row r="22" spans="1:24" ht="13.25" customHeight="1" x14ac:dyDescent="0.35">
      <c r="A22" s="18"/>
      <c r="B22" s="18" t="s">
        <v>805</v>
      </c>
      <c r="C22" s="52">
        <v>2493365</v>
      </c>
      <c r="D22" s="53">
        <f t="shared" ref="D22:E22" si="17">+D4-D10</f>
        <v>116408</v>
      </c>
      <c r="E22" s="53">
        <f t="shared" si="17"/>
        <v>1336627</v>
      </c>
      <c r="F22" s="27">
        <f>+F4-F10</f>
        <v>37366</v>
      </c>
      <c r="G22" s="28">
        <f t="shared" ref="G22:P22" si="18">+G4-G10</f>
        <v>37366</v>
      </c>
      <c r="H22" s="28">
        <f t="shared" si="18"/>
        <v>0</v>
      </c>
      <c r="I22" s="28">
        <f t="shared" si="18"/>
        <v>0</v>
      </c>
      <c r="J22" s="29">
        <f t="shared" si="18"/>
        <v>-35118</v>
      </c>
      <c r="K22" s="29">
        <f t="shared" si="18"/>
        <v>0</v>
      </c>
      <c r="L22" s="29">
        <f t="shared" si="18"/>
        <v>0</v>
      </c>
      <c r="M22" s="29">
        <f t="shared" si="18"/>
        <v>-35118</v>
      </c>
      <c r="N22" s="27">
        <f t="shared" si="18"/>
        <v>2248</v>
      </c>
      <c r="O22" s="27">
        <f t="shared" si="18"/>
        <v>0</v>
      </c>
      <c r="P22" s="30">
        <f t="shared" si="18"/>
        <v>2248</v>
      </c>
      <c r="Q22" s="27">
        <f>+Q4-Q10</f>
        <v>0</v>
      </c>
      <c r="R22" s="53">
        <f t="shared" si="4"/>
        <v>-114160</v>
      </c>
      <c r="S22" s="31">
        <f t="shared" si="1"/>
        <v>-0.98068861246649719</v>
      </c>
      <c r="T22" s="30">
        <f>T4-T10</f>
        <v>0</v>
      </c>
      <c r="U22" s="27">
        <f t="shared" ref="U22:V22" si="19">U4-U10</f>
        <v>5629</v>
      </c>
      <c r="V22" s="27">
        <f t="shared" si="19"/>
        <v>0</v>
      </c>
      <c r="W22" s="27">
        <f t="shared" si="2"/>
        <v>5629</v>
      </c>
      <c r="X22" s="30">
        <f t="shared" si="3"/>
        <v>7877</v>
      </c>
    </row>
    <row r="23" spans="1:24" ht="13.25" customHeight="1" x14ac:dyDescent="0.35">
      <c r="A23" s="33"/>
      <c r="B23" s="33"/>
      <c r="C23" s="33"/>
      <c r="D23" s="33"/>
      <c r="E23" s="33"/>
      <c r="F23" s="40"/>
      <c r="G23" s="41"/>
      <c r="H23" s="41"/>
      <c r="I23" s="41"/>
      <c r="J23" s="42"/>
      <c r="K23" s="42"/>
      <c r="L23" s="42"/>
      <c r="M23" s="42"/>
      <c r="N23" s="40"/>
      <c r="O23" s="40"/>
      <c r="P23" s="43"/>
      <c r="Q23" s="40"/>
      <c r="R23" s="33"/>
      <c r="S23" s="39"/>
      <c r="T23" s="43"/>
      <c r="U23" s="40"/>
      <c r="V23" s="40"/>
      <c r="W23" s="40"/>
      <c r="X23" s="43"/>
    </row>
    <row r="24" spans="1:24" ht="13.25" customHeight="1" x14ac:dyDescent="0.35">
      <c r="A24" s="103" t="s">
        <v>806</v>
      </c>
      <c r="B24" s="103"/>
      <c r="C24" s="52">
        <v>-3137090</v>
      </c>
      <c r="D24" s="52">
        <f>SUM(D25:D32)</f>
        <v>-3558836</v>
      </c>
      <c r="E24" s="52">
        <f t="shared" ref="E24:P24" si="20">SUM(E25:E32)</f>
        <v>-2237081</v>
      </c>
      <c r="F24" s="27">
        <f>SUM(F25:F32)</f>
        <v>-7443907</v>
      </c>
      <c r="G24" s="28">
        <f t="shared" si="20"/>
        <v>-7443907</v>
      </c>
      <c r="H24" s="28">
        <f t="shared" si="20"/>
        <v>0</v>
      </c>
      <c r="I24" s="28">
        <f t="shared" si="20"/>
        <v>0</v>
      </c>
      <c r="J24" s="29">
        <f t="shared" si="20"/>
        <v>473481</v>
      </c>
      <c r="K24" s="29">
        <f t="shared" si="20"/>
        <v>0</v>
      </c>
      <c r="L24" s="29">
        <f t="shared" si="20"/>
        <v>0</v>
      </c>
      <c r="M24" s="29">
        <f t="shared" si="20"/>
        <v>473481</v>
      </c>
      <c r="N24" s="27">
        <f t="shared" si="20"/>
        <v>-6970426</v>
      </c>
      <c r="O24" s="27">
        <f t="shared" si="20"/>
        <v>0</v>
      </c>
      <c r="P24" s="30">
        <f t="shared" si="20"/>
        <v>-6970426</v>
      </c>
      <c r="Q24" s="27">
        <f>SUM(Q25:Q32)</f>
        <v>0</v>
      </c>
      <c r="R24" s="52">
        <f t="shared" si="4"/>
        <v>-3411590</v>
      </c>
      <c r="S24" s="31">
        <f t="shared" si="1"/>
        <v>0.95862523589173532</v>
      </c>
      <c r="T24" s="30">
        <f>SUM(T25:T32)</f>
        <v>0</v>
      </c>
      <c r="U24" s="27">
        <f t="shared" ref="U24:V24" si="21">SUM(U25:U32)</f>
        <v>-5629</v>
      </c>
      <c r="V24" s="27">
        <f t="shared" si="21"/>
        <v>0</v>
      </c>
      <c r="W24" s="27">
        <f t="shared" si="2"/>
        <v>-5629</v>
      </c>
      <c r="X24" s="30">
        <f t="shared" si="3"/>
        <v>-6976055</v>
      </c>
    </row>
    <row r="25" spans="1:24" ht="13.25" customHeight="1" x14ac:dyDescent="0.35">
      <c r="A25" s="32">
        <v>381</v>
      </c>
      <c r="B25" s="33" t="s">
        <v>807</v>
      </c>
      <c r="C25" s="54">
        <v>81115.399999999994</v>
      </c>
      <c r="D25" s="34">
        <v>1025020</v>
      </c>
      <c r="E25" s="34">
        <v>1025020</v>
      </c>
      <c r="F25" s="40">
        <v>0</v>
      </c>
      <c r="G25" s="41">
        <v>0</v>
      </c>
      <c r="H25" s="41">
        <v>0</v>
      </c>
      <c r="I25" s="41">
        <v>0</v>
      </c>
      <c r="J25" s="37">
        <v>910020</v>
      </c>
      <c r="K25" s="37">
        <v>0</v>
      </c>
      <c r="L25" s="37">
        <v>0</v>
      </c>
      <c r="M25" s="37">
        <v>910020</v>
      </c>
      <c r="N25" s="35">
        <v>910020</v>
      </c>
      <c r="O25" s="35">
        <v>0</v>
      </c>
      <c r="P25" s="38">
        <v>910020</v>
      </c>
      <c r="Q25" s="35">
        <v>0</v>
      </c>
      <c r="R25" s="34">
        <f t="shared" si="4"/>
        <v>-115000</v>
      </c>
      <c r="S25" s="39">
        <f t="shared" si="1"/>
        <v>-0.11219293282082299</v>
      </c>
      <c r="T25" s="38">
        <v>0</v>
      </c>
      <c r="U25" s="35">
        <v>291577</v>
      </c>
      <c r="V25" s="35">
        <v>0</v>
      </c>
      <c r="W25" s="35">
        <f t="shared" si="2"/>
        <v>291577</v>
      </c>
      <c r="X25" s="38">
        <f t="shared" si="3"/>
        <v>1201597</v>
      </c>
    </row>
    <row r="26" spans="1:24" ht="13.25" customHeight="1" x14ac:dyDescent="0.35">
      <c r="A26" s="32">
        <v>15</v>
      </c>
      <c r="B26" s="33" t="s">
        <v>808</v>
      </c>
      <c r="C26" s="54">
        <v>-7830370</v>
      </c>
      <c r="D26" s="34">
        <f>-117479-48400-3227453</f>
        <v>-3393332</v>
      </c>
      <c r="E26" s="34">
        <v>-2515867</v>
      </c>
      <c r="F26" s="35">
        <v>-8743941</v>
      </c>
      <c r="G26" s="36">
        <v>-6752907</v>
      </c>
      <c r="H26" s="36">
        <v>-1991034</v>
      </c>
      <c r="I26" s="36">
        <v>0</v>
      </c>
      <c r="J26" s="37">
        <v>-436539</v>
      </c>
      <c r="K26" s="37">
        <v>49100</v>
      </c>
      <c r="L26" s="37">
        <v>0</v>
      </c>
      <c r="M26" s="37">
        <v>-387439</v>
      </c>
      <c r="N26" s="35">
        <v>-7189446</v>
      </c>
      <c r="O26" s="35">
        <v>-1941934</v>
      </c>
      <c r="P26" s="38">
        <v>-9131380</v>
      </c>
      <c r="Q26" s="35">
        <v>0</v>
      </c>
      <c r="R26" s="34">
        <f t="shared" si="4"/>
        <v>-5738048</v>
      </c>
      <c r="S26" s="39">
        <f t="shared" si="1"/>
        <v>1.690977481720032</v>
      </c>
      <c r="T26" s="38">
        <v>0</v>
      </c>
      <c r="U26" s="35">
        <v>-270806</v>
      </c>
      <c r="V26" s="35">
        <v>-718493</v>
      </c>
      <c r="W26" s="35">
        <f t="shared" si="2"/>
        <v>-989299</v>
      </c>
      <c r="X26" s="38">
        <f t="shared" si="3"/>
        <v>-10120679</v>
      </c>
    </row>
    <row r="27" spans="1:24" ht="13.25" customHeight="1" x14ac:dyDescent="0.35">
      <c r="A27" s="32">
        <v>3502</v>
      </c>
      <c r="B27" s="33" t="s">
        <v>809</v>
      </c>
      <c r="C27" s="54">
        <v>4752149</v>
      </c>
      <c r="D27" s="34">
        <v>562315</v>
      </c>
      <c r="E27" s="34">
        <v>996605</v>
      </c>
      <c r="F27" s="35">
        <v>1991034</v>
      </c>
      <c r="G27" s="36">
        <v>0</v>
      </c>
      <c r="H27" s="36">
        <v>1991034</v>
      </c>
      <c r="I27" s="36">
        <v>0</v>
      </c>
      <c r="J27" s="37">
        <v>0</v>
      </c>
      <c r="K27" s="37">
        <v>-49100</v>
      </c>
      <c r="L27" s="37">
        <v>0</v>
      </c>
      <c r="M27" s="37">
        <v>-49100</v>
      </c>
      <c r="N27" s="35">
        <v>0</v>
      </c>
      <c r="O27" s="35">
        <v>1941934</v>
      </c>
      <c r="P27" s="38">
        <v>1941934</v>
      </c>
      <c r="Q27" s="35">
        <v>0</v>
      </c>
      <c r="R27" s="34">
        <f t="shared" si="4"/>
        <v>1379619</v>
      </c>
      <c r="S27" s="39">
        <f t="shared" si="1"/>
        <v>2.453462916692601</v>
      </c>
      <c r="T27" s="38">
        <v>0</v>
      </c>
      <c r="U27" s="35">
        <v>0</v>
      </c>
      <c r="V27" s="35">
        <v>718493</v>
      </c>
      <c r="W27" s="35">
        <f t="shared" si="2"/>
        <v>718493</v>
      </c>
      <c r="X27" s="38">
        <f t="shared" si="3"/>
        <v>2660427</v>
      </c>
    </row>
    <row r="28" spans="1:24" ht="13.25" customHeight="1" x14ac:dyDescent="0.35">
      <c r="A28" s="32">
        <v>4502</v>
      </c>
      <c r="B28" s="33" t="s">
        <v>810</v>
      </c>
      <c r="C28" s="54">
        <v>-84000</v>
      </c>
      <c r="D28" s="34">
        <v>-222000</v>
      </c>
      <c r="E28" s="34">
        <v>-212000</v>
      </c>
      <c r="F28" s="35">
        <v>-173000</v>
      </c>
      <c r="G28" s="36">
        <v>-173000</v>
      </c>
      <c r="H28" s="36">
        <v>0</v>
      </c>
      <c r="I28" s="36">
        <v>0</v>
      </c>
      <c r="J28" s="37">
        <v>0</v>
      </c>
      <c r="K28" s="37">
        <v>0</v>
      </c>
      <c r="L28" s="37">
        <v>0</v>
      </c>
      <c r="M28" s="37">
        <v>0</v>
      </c>
      <c r="N28" s="35">
        <v>-173000</v>
      </c>
      <c r="O28" s="35">
        <v>0</v>
      </c>
      <c r="P28" s="38">
        <v>-173000</v>
      </c>
      <c r="Q28" s="35">
        <v>0</v>
      </c>
      <c r="R28" s="34">
        <f t="shared" si="4"/>
        <v>49000</v>
      </c>
      <c r="S28" s="39">
        <f t="shared" si="1"/>
        <v>-0.22072072072072069</v>
      </c>
      <c r="T28" s="38">
        <v>0</v>
      </c>
      <c r="U28" s="35">
        <v>-26400</v>
      </c>
      <c r="V28" s="35">
        <v>0</v>
      </c>
      <c r="W28" s="35">
        <f t="shared" si="2"/>
        <v>-26400</v>
      </c>
      <c r="X28" s="38">
        <f t="shared" si="3"/>
        <v>-199400</v>
      </c>
    </row>
    <row r="29" spans="1:24" ht="13.25" hidden="1" customHeight="1" thickBot="1" x14ac:dyDescent="0.35">
      <c r="A29" s="32">
        <v>1501</v>
      </c>
      <c r="B29" s="33" t="s">
        <v>811</v>
      </c>
      <c r="C29" s="33">
        <v>0</v>
      </c>
      <c r="D29" s="34">
        <v>-1384005</v>
      </c>
      <c r="E29" s="34">
        <v>-1384005</v>
      </c>
      <c r="F29" s="40">
        <v>0</v>
      </c>
      <c r="G29" s="41">
        <v>0</v>
      </c>
      <c r="H29" s="41">
        <v>0</v>
      </c>
      <c r="I29" s="41">
        <v>0</v>
      </c>
      <c r="J29" s="37">
        <v>0</v>
      </c>
      <c r="K29" s="37">
        <v>0</v>
      </c>
      <c r="L29" s="37">
        <v>0</v>
      </c>
      <c r="M29" s="42">
        <v>0</v>
      </c>
      <c r="N29" s="40">
        <v>0</v>
      </c>
      <c r="O29" s="35">
        <v>0</v>
      </c>
      <c r="P29" s="43">
        <v>0</v>
      </c>
      <c r="Q29" s="35">
        <v>0</v>
      </c>
      <c r="R29" s="34">
        <f t="shared" si="4"/>
        <v>1384005</v>
      </c>
      <c r="S29" s="39">
        <f t="shared" si="1"/>
        <v>-1</v>
      </c>
      <c r="T29" s="43"/>
      <c r="U29" s="40"/>
      <c r="V29" s="40"/>
      <c r="W29" s="40">
        <f t="shared" si="2"/>
        <v>0</v>
      </c>
      <c r="X29" s="43">
        <f t="shared" si="3"/>
        <v>0</v>
      </c>
    </row>
    <row r="30" spans="1:24" ht="13.25" hidden="1" customHeight="1" thickBot="1" x14ac:dyDescent="0.35">
      <c r="A30" s="32">
        <v>1502</v>
      </c>
      <c r="B30" s="33" t="s">
        <v>812</v>
      </c>
      <c r="C30" s="54">
        <v>61479.4</v>
      </c>
      <c r="D30" s="34">
        <v>0</v>
      </c>
      <c r="E30" s="34">
        <v>0</v>
      </c>
      <c r="F30" s="40">
        <v>0</v>
      </c>
      <c r="G30" s="41">
        <v>0</v>
      </c>
      <c r="H30" s="41">
        <v>0</v>
      </c>
      <c r="I30" s="41">
        <v>0</v>
      </c>
      <c r="J30" s="37">
        <v>0</v>
      </c>
      <c r="K30" s="37">
        <v>0</v>
      </c>
      <c r="L30" s="37">
        <v>0</v>
      </c>
      <c r="M30" s="42">
        <v>0</v>
      </c>
      <c r="N30" s="40">
        <v>0</v>
      </c>
      <c r="O30" s="35">
        <v>0</v>
      </c>
      <c r="P30" s="43">
        <v>0</v>
      </c>
      <c r="Q30" s="35">
        <v>0</v>
      </c>
      <c r="R30" s="34">
        <f t="shared" si="4"/>
        <v>0</v>
      </c>
      <c r="S30" s="39"/>
      <c r="T30" s="43"/>
      <c r="U30" s="40"/>
      <c r="V30" s="40"/>
      <c r="W30" s="40">
        <f t="shared" si="2"/>
        <v>0</v>
      </c>
      <c r="X30" s="43">
        <f t="shared" si="3"/>
        <v>0</v>
      </c>
    </row>
    <row r="31" spans="1:24" ht="13.25" customHeight="1" x14ac:dyDescent="0.35">
      <c r="A31" s="32">
        <v>655</v>
      </c>
      <c r="B31" s="33" t="s">
        <v>396</v>
      </c>
      <c r="C31" s="54">
        <v>3883</v>
      </c>
      <c r="D31" s="34">
        <v>1359</v>
      </c>
      <c r="E31" s="34">
        <v>500</v>
      </c>
      <c r="F31" s="35">
        <v>2000</v>
      </c>
      <c r="G31" s="36">
        <v>2000</v>
      </c>
      <c r="H31" s="36">
        <v>0</v>
      </c>
      <c r="I31" s="36">
        <v>0</v>
      </c>
      <c r="J31" s="37">
        <v>0</v>
      </c>
      <c r="K31" s="37">
        <v>0</v>
      </c>
      <c r="L31" s="37">
        <v>0</v>
      </c>
      <c r="M31" s="37">
        <v>0</v>
      </c>
      <c r="N31" s="35">
        <v>2000</v>
      </c>
      <c r="O31" s="35">
        <v>0</v>
      </c>
      <c r="P31" s="38">
        <v>2000</v>
      </c>
      <c r="Q31" s="35">
        <v>0</v>
      </c>
      <c r="R31" s="34">
        <f t="shared" si="4"/>
        <v>641</v>
      </c>
      <c r="S31" s="39">
        <f t="shared" si="1"/>
        <v>0.47167034584253131</v>
      </c>
      <c r="T31" s="38">
        <v>0</v>
      </c>
      <c r="U31" s="35">
        <v>7000</v>
      </c>
      <c r="V31" s="35">
        <v>0</v>
      </c>
      <c r="W31" s="35">
        <f t="shared" si="2"/>
        <v>7000</v>
      </c>
      <c r="X31" s="38">
        <f t="shared" si="3"/>
        <v>9000</v>
      </c>
    </row>
    <row r="32" spans="1:24" ht="13.25" customHeight="1" x14ac:dyDescent="0.35">
      <c r="A32" s="32">
        <v>650</v>
      </c>
      <c r="B32" s="33" t="s">
        <v>813</v>
      </c>
      <c r="C32" s="54">
        <v>-121346</v>
      </c>
      <c r="D32" s="34">
        <v>-148193</v>
      </c>
      <c r="E32" s="34">
        <v>-147334</v>
      </c>
      <c r="F32" s="35">
        <v>-520000</v>
      </c>
      <c r="G32" s="36">
        <v>-520000</v>
      </c>
      <c r="H32" s="36">
        <v>0</v>
      </c>
      <c r="I32" s="36">
        <v>0</v>
      </c>
      <c r="J32" s="37">
        <v>0</v>
      </c>
      <c r="K32" s="37">
        <v>0</v>
      </c>
      <c r="L32" s="37">
        <v>0</v>
      </c>
      <c r="M32" s="37">
        <v>0</v>
      </c>
      <c r="N32" s="35">
        <v>-520000</v>
      </c>
      <c r="O32" s="35">
        <v>0</v>
      </c>
      <c r="P32" s="38">
        <v>-520000</v>
      </c>
      <c r="Q32" s="35">
        <v>0</v>
      </c>
      <c r="R32" s="34">
        <f t="shared" si="4"/>
        <v>-371807</v>
      </c>
      <c r="S32" s="39">
        <f t="shared" si="1"/>
        <v>2.5089376691206735</v>
      </c>
      <c r="T32" s="38">
        <v>0</v>
      </c>
      <c r="U32" s="35">
        <v>-7000</v>
      </c>
      <c r="V32" s="35">
        <v>0</v>
      </c>
      <c r="W32" s="35">
        <f t="shared" si="2"/>
        <v>-7000</v>
      </c>
      <c r="X32" s="38">
        <f t="shared" si="3"/>
        <v>-527000</v>
      </c>
    </row>
    <row r="33" spans="1:30" ht="13.25" customHeight="1" x14ac:dyDescent="0.35">
      <c r="A33" s="17"/>
      <c r="B33" s="18" t="s">
        <v>814</v>
      </c>
      <c r="C33" s="52">
        <v>-643725</v>
      </c>
      <c r="D33" s="52">
        <f>+D22+D24</f>
        <v>-3442428</v>
      </c>
      <c r="E33" s="52">
        <f t="shared" ref="E33" si="22">+E22+E24</f>
        <v>-900454</v>
      </c>
      <c r="F33" s="27">
        <f>+F22+F24</f>
        <v>-7406541</v>
      </c>
      <c r="G33" s="27">
        <f t="shared" ref="G33:Q33" si="23">+G22+G24</f>
        <v>-7406541</v>
      </c>
      <c r="H33" s="27">
        <f t="shared" si="23"/>
        <v>0</v>
      </c>
      <c r="I33" s="27">
        <f t="shared" si="23"/>
        <v>0</v>
      </c>
      <c r="J33" s="29">
        <f t="shared" si="23"/>
        <v>438363</v>
      </c>
      <c r="K33" s="29">
        <f t="shared" si="23"/>
        <v>0</v>
      </c>
      <c r="L33" s="29">
        <f t="shared" si="23"/>
        <v>0</v>
      </c>
      <c r="M33" s="29">
        <f t="shared" si="23"/>
        <v>438363</v>
      </c>
      <c r="N33" s="27">
        <f t="shared" si="23"/>
        <v>-6968178</v>
      </c>
      <c r="O33" s="27">
        <f t="shared" si="23"/>
        <v>0</v>
      </c>
      <c r="P33" s="30">
        <f t="shared" si="23"/>
        <v>-6968178</v>
      </c>
      <c r="Q33" s="27">
        <f t="shared" si="23"/>
        <v>0</v>
      </c>
      <c r="R33" s="52">
        <f t="shared" si="4"/>
        <v>-3525750</v>
      </c>
      <c r="S33" s="31">
        <f t="shared" si="1"/>
        <v>1.0242044278050262</v>
      </c>
      <c r="T33" s="30">
        <f>T22+T24</f>
        <v>0</v>
      </c>
      <c r="U33" s="27">
        <f t="shared" ref="U33:V33" si="24">U22+U24</f>
        <v>0</v>
      </c>
      <c r="V33" s="27">
        <f t="shared" si="24"/>
        <v>0</v>
      </c>
      <c r="W33" s="27">
        <f t="shared" si="2"/>
        <v>0</v>
      </c>
      <c r="X33" s="30">
        <f t="shared" si="3"/>
        <v>-6968178</v>
      </c>
    </row>
    <row r="34" spans="1:30" ht="13.25" customHeight="1" x14ac:dyDescent="0.35">
      <c r="A34" s="33"/>
      <c r="B34" s="33"/>
      <c r="C34" s="33"/>
      <c r="D34" s="33"/>
      <c r="E34" s="33"/>
      <c r="F34" s="40"/>
      <c r="G34" s="41"/>
      <c r="H34" s="41"/>
      <c r="I34" s="41"/>
      <c r="J34" s="42"/>
      <c r="K34" s="42"/>
      <c r="L34" s="42"/>
      <c r="M34" s="42"/>
      <c r="N34" s="40"/>
      <c r="O34" s="40"/>
      <c r="P34" s="43"/>
      <c r="Q34" s="40"/>
      <c r="R34" s="33"/>
      <c r="S34" s="39"/>
      <c r="T34" s="43"/>
      <c r="U34" s="40"/>
      <c r="V34" s="40"/>
      <c r="W34" s="40"/>
      <c r="X34" s="43"/>
    </row>
    <row r="35" spans="1:30" ht="13.25" customHeight="1" x14ac:dyDescent="0.35">
      <c r="A35" s="17"/>
      <c r="B35" s="18" t="s">
        <v>815</v>
      </c>
      <c r="C35" s="52">
        <v>1955802</v>
      </c>
      <c r="D35" s="26">
        <f>+D36+D37</f>
        <v>707191</v>
      </c>
      <c r="E35" s="26">
        <f t="shared" ref="E35:P35" si="25">+E36+E37</f>
        <v>707191</v>
      </c>
      <c r="F35" s="27">
        <f t="shared" si="25"/>
        <v>5213900</v>
      </c>
      <c r="G35" s="28">
        <f t="shared" si="25"/>
        <v>5213900</v>
      </c>
      <c r="H35" s="28">
        <f t="shared" si="25"/>
        <v>0</v>
      </c>
      <c r="I35" s="28">
        <f t="shared" si="25"/>
        <v>0</v>
      </c>
      <c r="J35" s="29">
        <f t="shared" si="25"/>
        <v>-600000</v>
      </c>
      <c r="K35" s="29">
        <f t="shared" si="25"/>
        <v>0</v>
      </c>
      <c r="L35" s="29">
        <f t="shared" si="25"/>
        <v>0</v>
      </c>
      <c r="M35" s="29">
        <f t="shared" si="25"/>
        <v>-600000</v>
      </c>
      <c r="N35" s="27">
        <f t="shared" si="25"/>
        <v>4613900</v>
      </c>
      <c r="O35" s="27">
        <f t="shared" si="25"/>
        <v>0</v>
      </c>
      <c r="P35" s="30">
        <f t="shared" si="25"/>
        <v>4613900</v>
      </c>
      <c r="Q35" s="27">
        <f>+Q36+Q37</f>
        <v>0</v>
      </c>
      <c r="R35" s="26">
        <f t="shared" si="4"/>
        <v>3906709</v>
      </c>
      <c r="S35" s="31">
        <f t="shared" si="1"/>
        <v>5.5242628936171414</v>
      </c>
      <c r="T35" s="30">
        <v>0</v>
      </c>
      <c r="U35" s="27">
        <v>0</v>
      </c>
      <c r="V35" s="27">
        <v>0</v>
      </c>
      <c r="W35" s="27">
        <f t="shared" si="2"/>
        <v>0</v>
      </c>
      <c r="X35" s="30">
        <f t="shared" si="3"/>
        <v>4613900</v>
      </c>
    </row>
    <row r="36" spans="1:30" ht="13.25" customHeight="1" x14ac:dyDescent="0.35">
      <c r="A36" s="32">
        <v>2585</v>
      </c>
      <c r="B36" s="33" t="s">
        <v>816</v>
      </c>
      <c r="C36" s="54">
        <v>3000000</v>
      </c>
      <c r="D36" s="34">
        <v>2300916</v>
      </c>
      <c r="E36" s="34">
        <v>2300916</v>
      </c>
      <c r="F36" s="35">
        <v>6900000</v>
      </c>
      <c r="G36" s="36">
        <v>6900000</v>
      </c>
      <c r="H36" s="36">
        <v>0</v>
      </c>
      <c r="I36" s="36">
        <v>0</v>
      </c>
      <c r="J36" s="37">
        <v>-600000</v>
      </c>
      <c r="K36" s="37">
        <v>0</v>
      </c>
      <c r="L36" s="37">
        <v>0</v>
      </c>
      <c r="M36" s="37">
        <v>-600000</v>
      </c>
      <c r="N36" s="35">
        <v>6300000</v>
      </c>
      <c r="O36" s="35">
        <v>0</v>
      </c>
      <c r="P36" s="38">
        <v>6300000</v>
      </c>
      <c r="Q36" s="35">
        <v>0</v>
      </c>
      <c r="R36" s="34">
        <f t="shared" si="4"/>
        <v>3999084</v>
      </c>
      <c r="S36" s="39">
        <f>+P36/D36-100%</f>
        <v>1.738039980599031</v>
      </c>
      <c r="T36" s="38">
        <v>0</v>
      </c>
      <c r="U36" s="35">
        <v>0</v>
      </c>
      <c r="V36" s="35">
        <v>0</v>
      </c>
      <c r="W36" s="35">
        <f t="shared" si="2"/>
        <v>0</v>
      </c>
      <c r="X36" s="38">
        <f t="shared" si="3"/>
        <v>6300000</v>
      </c>
    </row>
    <row r="37" spans="1:30" ht="13.25" customHeight="1" x14ac:dyDescent="0.35">
      <c r="A37" s="32">
        <v>2586</v>
      </c>
      <c r="B37" s="33" t="s">
        <v>817</v>
      </c>
      <c r="C37" s="54">
        <v>-1044198</v>
      </c>
      <c r="D37" s="34">
        <v>-1593725</v>
      </c>
      <c r="E37" s="34">
        <v>-1593725</v>
      </c>
      <c r="F37" s="35">
        <v>-1686100</v>
      </c>
      <c r="G37" s="36">
        <v>-1686100</v>
      </c>
      <c r="H37" s="36">
        <v>0</v>
      </c>
      <c r="I37" s="36">
        <v>0</v>
      </c>
      <c r="J37" s="37">
        <v>0</v>
      </c>
      <c r="K37" s="37">
        <v>0</v>
      </c>
      <c r="L37" s="37">
        <v>0</v>
      </c>
      <c r="M37" s="37">
        <v>0</v>
      </c>
      <c r="N37" s="35">
        <v>-1686100</v>
      </c>
      <c r="O37" s="35">
        <v>0</v>
      </c>
      <c r="P37" s="38">
        <v>-1686100</v>
      </c>
      <c r="Q37" s="35">
        <v>0</v>
      </c>
      <c r="R37" s="34">
        <f t="shared" si="4"/>
        <v>-92375</v>
      </c>
      <c r="S37" s="39">
        <f t="shared" si="1"/>
        <v>5.7961693516761059E-2</v>
      </c>
      <c r="T37" s="38">
        <v>0</v>
      </c>
      <c r="U37" s="35">
        <v>0</v>
      </c>
      <c r="V37" s="35">
        <v>0</v>
      </c>
      <c r="W37" s="35">
        <f t="shared" si="2"/>
        <v>0</v>
      </c>
      <c r="X37" s="38">
        <f t="shared" si="3"/>
        <v>-1686100</v>
      </c>
    </row>
    <row r="38" spans="1:30" ht="13.25" customHeight="1" x14ac:dyDescent="0.35">
      <c r="A38" s="33"/>
      <c r="B38" s="56"/>
      <c r="C38" s="33"/>
      <c r="D38" s="33"/>
      <c r="E38" s="33"/>
      <c r="F38" s="40"/>
      <c r="G38" s="41"/>
      <c r="H38" s="41"/>
      <c r="I38" s="41"/>
      <c r="J38" s="42"/>
      <c r="K38" s="42"/>
      <c r="L38" s="42"/>
      <c r="M38" s="42"/>
      <c r="N38" s="40"/>
      <c r="O38" s="40"/>
      <c r="P38" s="43"/>
      <c r="Q38" s="40"/>
      <c r="R38" s="33"/>
      <c r="S38" s="39"/>
      <c r="T38" s="43"/>
      <c r="U38" s="40"/>
      <c r="V38" s="40"/>
      <c r="W38" s="40"/>
      <c r="X38" s="43"/>
      <c r="AD38" s="15"/>
    </row>
    <row r="39" spans="1:30" ht="13.25" customHeight="1" x14ac:dyDescent="0.35">
      <c r="A39" s="57">
        <v>1001</v>
      </c>
      <c r="B39" s="58" t="s">
        <v>818</v>
      </c>
      <c r="C39" s="59">
        <v>-353203</v>
      </c>
      <c r="D39" s="59">
        <v>-2261252</v>
      </c>
      <c r="E39" s="59">
        <v>-877282</v>
      </c>
      <c r="F39" s="27">
        <v>-2192641</v>
      </c>
      <c r="G39" s="28">
        <f>+F39</f>
        <v>-2192641</v>
      </c>
      <c r="H39" s="28">
        <v>0</v>
      </c>
      <c r="I39" s="28">
        <v>0</v>
      </c>
      <c r="J39" s="29">
        <v>-161637</v>
      </c>
      <c r="K39" s="29">
        <v>0</v>
      </c>
      <c r="L39" s="29">
        <v>0</v>
      </c>
      <c r="M39" s="29">
        <v>-161637</v>
      </c>
      <c r="N39" s="27">
        <v>-2354278</v>
      </c>
      <c r="O39" s="27">
        <v>0</v>
      </c>
      <c r="P39" s="30">
        <v>-2354278</v>
      </c>
      <c r="Q39" s="27">
        <v>0</v>
      </c>
      <c r="R39" s="59">
        <f t="shared" si="4"/>
        <v>-93026</v>
      </c>
      <c r="S39" s="31">
        <f t="shared" si="1"/>
        <v>4.113915653805944E-2</v>
      </c>
      <c r="T39" s="30">
        <v>0</v>
      </c>
      <c r="U39" s="27">
        <v>0</v>
      </c>
      <c r="V39" s="27">
        <v>0</v>
      </c>
      <c r="W39" s="27">
        <f t="shared" si="2"/>
        <v>0</v>
      </c>
      <c r="X39" s="30">
        <f t="shared" si="3"/>
        <v>-2354278</v>
      </c>
    </row>
    <row r="40" spans="1:30" ht="13.25" customHeight="1" x14ac:dyDescent="0.35">
      <c r="A40" s="60"/>
      <c r="B40" s="58" t="s">
        <v>819</v>
      </c>
      <c r="C40" s="59">
        <v>-1665281</v>
      </c>
      <c r="D40" s="59">
        <v>473985</v>
      </c>
      <c r="E40" s="59">
        <v>-684019</v>
      </c>
      <c r="F40" s="27">
        <v>0</v>
      </c>
      <c r="G40" s="28">
        <f>+F40</f>
        <v>0</v>
      </c>
      <c r="H40" s="28">
        <v>0</v>
      </c>
      <c r="I40" s="28">
        <v>0</v>
      </c>
      <c r="J40" s="29">
        <v>0</v>
      </c>
      <c r="K40" s="29">
        <v>0</v>
      </c>
      <c r="L40" s="29">
        <v>0</v>
      </c>
      <c r="M40" s="29">
        <v>0</v>
      </c>
      <c r="N40" s="27">
        <v>0</v>
      </c>
      <c r="O40" s="27">
        <v>0</v>
      </c>
      <c r="P40" s="30">
        <v>0</v>
      </c>
      <c r="Q40" s="27">
        <v>0</v>
      </c>
      <c r="R40" s="59">
        <f t="shared" si="4"/>
        <v>-473985</v>
      </c>
      <c r="S40" s="31">
        <f t="shared" si="1"/>
        <v>-1</v>
      </c>
      <c r="T40" s="30">
        <v>0</v>
      </c>
      <c r="U40" s="27">
        <v>0</v>
      </c>
      <c r="V40" s="27">
        <v>0</v>
      </c>
      <c r="W40" s="27">
        <f t="shared" si="2"/>
        <v>0</v>
      </c>
      <c r="X40" s="30">
        <f t="shared" si="3"/>
        <v>0</v>
      </c>
    </row>
    <row r="41" spans="1:30" ht="13.25" customHeight="1" x14ac:dyDescent="0.35">
      <c r="A41" s="33"/>
      <c r="B41" s="33"/>
      <c r="C41" s="33"/>
      <c r="D41" s="33"/>
      <c r="E41" s="33"/>
      <c r="F41" s="61"/>
      <c r="G41" s="62"/>
      <c r="H41" s="62"/>
      <c r="I41" s="62"/>
      <c r="J41" s="63"/>
      <c r="K41" s="63"/>
      <c r="L41" s="63"/>
      <c r="M41" s="63"/>
      <c r="N41" s="61"/>
      <c r="O41" s="61"/>
      <c r="P41" s="64"/>
      <c r="Q41" s="61"/>
      <c r="R41" s="33"/>
      <c r="S41" s="65"/>
      <c r="T41" s="64"/>
      <c r="U41" s="61"/>
      <c r="V41" s="61"/>
      <c r="W41" s="61"/>
      <c r="X41" s="64"/>
    </row>
    <row r="42" spans="1:30" ht="13.25" customHeight="1" x14ac:dyDescent="0.35">
      <c r="A42" s="17"/>
      <c r="B42" s="18" t="s">
        <v>820</v>
      </c>
      <c r="C42" s="26">
        <f>+C4+C27+C31+C36+C40+C30+C25</f>
        <v>34511917.799999997</v>
      </c>
      <c r="D42" s="26">
        <f>+D4+D27+D31+D36+D40+D30+D25</f>
        <v>34821451</v>
      </c>
      <c r="E42" s="26">
        <f>+E4+E27+E31+E36+E40+E30+E25</f>
        <v>34367330</v>
      </c>
      <c r="F42" s="27">
        <f>+F4+F27+F31+F36</f>
        <v>41728099</v>
      </c>
      <c r="G42" s="28">
        <f t="shared" ref="G42:I42" si="26">+G4+G27+G31+G36</f>
        <v>31142484</v>
      </c>
      <c r="H42" s="28">
        <f t="shared" si="26"/>
        <v>10585615</v>
      </c>
      <c r="I42" s="28">
        <f t="shared" si="26"/>
        <v>377741</v>
      </c>
      <c r="J42" s="29">
        <f>+J4+J27+J31+J25+J36</f>
        <v>519434</v>
      </c>
      <c r="K42" s="29">
        <f t="shared" ref="K42:O42" si="27">+K4+K27+K31+K25+K36</f>
        <v>801679</v>
      </c>
      <c r="L42" s="29">
        <f t="shared" si="27"/>
        <v>3500</v>
      </c>
      <c r="M42" s="29">
        <f t="shared" si="27"/>
        <v>1321113</v>
      </c>
      <c r="N42" s="27">
        <f t="shared" si="27"/>
        <v>31661918</v>
      </c>
      <c r="O42" s="27">
        <f t="shared" si="27"/>
        <v>11387294</v>
      </c>
      <c r="P42" s="30">
        <f>+P4+P27+P31+P25+P36</f>
        <v>43049212</v>
      </c>
      <c r="Q42" s="27">
        <f t="shared" ref="Q42:T42" si="28">+Q4+Q27+Q31+Q25+Q36</f>
        <v>381241</v>
      </c>
      <c r="R42" s="27">
        <f t="shared" si="28"/>
        <v>8701746</v>
      </c>
      <c r="S42" s="27">
        <f t="shared" si="28"/>
        <v>4.6638379585995491</v>
      </c>
      <c r="T42" s="30">
        <f t="shared" si="28"/>
        <v>0</v>
      </c>
      <c r="U42" s="27">
        <f>+U4+U27+U31+U25+U36</f>
        <v>322518</v>
      </c>
      <c r="V42" s="27">
        <f>+V4+V27+V31+V25+V36</f>
        <v>1242026</v>
      </c>
      <c r="W42" s="27">
        <f t="shared" si="2"/>
        <v>1564544</v>
      </c>
      <c r="X42" s="30">
        <f t="shared" si="3"/>
        <v>44613756</v>
      </c>
    </row>
    <row r="43" spans="1:30" ht="13.25" customHeight="1" x14ac:dyDescent="0.35">
      <c r="A43" s="17"/>
      <c r="B43" s="18" t="s">
        <v>821</v>
      </c>
      <c r="C43" s="26">
        <f>+C10-C26-C28-C32-C37+C39</f>
        <v>34511918</v>
      </c>
      <c r="D43" s="26">
        <f>+D10-D26-D28-D32-D37+D39-D29</f>
        <v>34821451</v>
      </c>
      <c r="E43" s="26">
        <f>+E10-E26-E28-E32-E37+E39-E29</f>
        <v>34367330</v>
      </c>
      <c r="F43" s="27">
        <f t="shared" ref="F43:I43" si="29">+F10-F26-F28-F32-F37+F39</f>
        <v>41728099</v>
      </c>
      <c r="G43" s="28">
        <f t="shared" si="29"/>
        <v>31142484</v>
      </c>
      <c r="H43" s="28">
        <f t="shared" si="29"/>
        <v>10585615</v>
      </c>
      <c r="I43" s="28">
        <f t="shared" si="29"/>
        <v>377741</v>
      </c>
      <c r="J43" s="29">
        <f>+J10-J26-J28-J32-J37+J39</f>
        <v>519434</v>
      </c>
      <c r="K43" s="29">
        <f t="shared" ref="K43:V43" si="30">+K10-K26-K28-K32-K37+K39</f>
        <v>801679</v>
      </c>
      <c r="L43" s="29">
        <f t="shared" si="30"/>
        <v>3500</v>
      </c>
      <c r="M43" s="29">
        <f t="shared" si="30"/>
        <v>1321113</v>
      </c>
      <c r="N43" s="27">
        <f t="shared" si="30"/>
        <v>31661918</v>
      </c>
      <c r="O43" s="27">
        <f t="shared" si="30"/>
        <v>11387294</v>
      </c>
      <c r="P43" s="30">
        <f t="shared" si="30"/>
        <v>43049212</v>
      </c>
      <c r="Q43" s="27">
        <f t="shared" si="30"/>
        <v>381241</v>
      </c>
      <c r="R43" s="27">
        <f t="shared" si="30"/>
        <v>9611766</v>
      </c>
      <c r="S43" s="27">
        <f t="shared" si="30"/>
        <v>-3.8789638192067333</v>
      </c>
      <c r="T43" s="30">
        <f t="shared" si="30"/>
        <v>0</v>
      </c>
      <c r="U43" s="27">
        <f>+U10-U26-U28-U32-U37+U39</f>
        <v>322518</v>
      </c>
      <c r="V43" s="27">
        <f t="shared" si="30"/>
        <v>1242026</v>
      </c>
      <c r="W43" s="27">
        <f t="shared" si="2"/>
        <v>1564544</v>
      </c>
      <c r="X43" s="30">
        <f t="shared" si="3"/>
        <v>44613756</v>
      </c>
    </row>
    <row r="44" spans="1:30" x14ac:dyDescent="0.35">
      <c r="A44" s="7"/>
      <c r="B44" s="8"/>
      <c r="C44" s="8"/>
      <c r="D44" s="8"/>
      <c r="E44" s="8"/>
      <c r="F44" s="8"/>
      <c r="G44" s="8"/>
      <c r="H44" s="9"/>
      <c r="I44" s="10"/>
      <c r="J44" s="11"/>
      <c r="K44" s="12"/>
      <c r="L44" s="12"/>
      <c r="M44" s="12"/>
      <c r="N44" s="8"/>
      <c r="O44" s="8"/>
      <c r="P44" s="8"/>
      <c r="Q44" s="8"/>
      <c r="R44" s="8"/>
      <c r="S44" s="8"/>
      <c r="T44" s="13"/>
      <c r="U44" s="8"/>
      <c r="V44" s="8"/>
      <c r="W44" s="8"/>
      <c r="X44" s="14"/>
    </row>
  </sheetData>
  <mergeCells count="3">
    <mergeCell ref="A4:B4"/>
    <mergeCell ref="A10:B10"/>
    <mergeCell ref="A24:B24"/>
  </mergeCells>
  <pageMargins left="0.4" right="0.3" top="0.75" bottom="0.75" header="0.3" footer="0.3"/>
  <pageSetup paperSize="9" scale="76"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43"/>
  <sheetViews>
    <sheetView showOutlineSymbols="0" showWhiteSpace="0" workbookViewId="0">
      <pane ySplit="1" topLeftCell="A2" activePane="bottomLeft" state="frozenSplit"/>
      <selection pane="bottomLeft" activeCell="B14" sqref="B14"/>
    </sheetView>
  </sheetViews>
  <sheetFormatPr defaultRowHeight="12" x14ac:dyDescent="0.35"/>
  <cols>
    <col min="1" max="1" width="4.36328125" style="68" bestFit="1" customWidth="1"/>
    <col min="2" max="2" width="47.26953125" style="68" customWidth="1"/>
    <col min="3" max="3" width="11.1796875" style="78" customWidth="1"/>
    <col min="4" max="6" width="11.1796875" style="79" customWidth="1"/>
    <col min="7" max="8" width="11.1796875" style="80" customWidth="1"/>
    <col min="9" max="16384" width="8.7265625" style="68"/>
  </cols>
  <sheetData>
    <row r="1" spans="1:8" ht="36" x14ac:dyDescent="0.35">
      <c r="A1" s="106" t="s">
        <v>898</v>
      </c>
      <c r="B1" s="106"/>
      <c r="C1" s="66" t="s">
        <v>826</v>
      </c>
      <c r="D1" s="21" t="s">
        <v>905</v>
      </c>
      <c r="E1" s="21" t="s">
        <v>906</v>
      </c>
      <c r="F1" s="66" t="s">
        <v>900</v>
      </c>
      <c r="G1" s="67" t="s">
        <v>901</v>
      </c>
      <c r="H1" s="67" t="s">
        <v>902</v>
      </c>
    </row>
    <row r="2" spans="1:8" x14ac:dyDescent="0.35">
      <c r="A2" s="106" t="s">
        <v>851</v>
      </c>
      <c r="B2" s="106"/>
      <c r="C2" s="69">
        <v>520000</v>
      </c>
      <c r="D2" s="70">
        <v>7000</v>
      </c>
      <c r="E2" s="70"/>
      <c r="F2" s="69">
        <v>527000</v>
      </c>
      <c r="G2" s="71">
        <v>527000</v>
      </c>
      <c r="H2" s="71"/>
    </row>
    <row r="3" spans="1:8" x14ac:dyDescent="0.35">
      <c r="A3" s="72"/>
      <c r="B3" s="72" t="s">
        <v>852</v>
      </c>
      <c r="C3" s="73">
        <v>5955</v>
      </c>
      <c r="D3" s="74"/>
      <c r="E3" s="74"/>
      <c r="F3" s="75">
        <v>5955</v>
      </c>
      <c r="G3" s="76">
        <v>5955</v>
      </c>
      <c r="H3" s="76"/>
    </row>
    <row r="4" spans="1:8" x14ac:dyDescent="0.35">
      <c r="A4" s="72"/>
      <c r="B4" s="72" t="s">
        <v>853</v>
      </c>
      <c r="C4" s="73">
        <v>675</v>
      </c>
      <c r="D4" s="74"/>
      <c r="E4" s="74"/>
      <c r="F4" s="75">
        <v>675</v>
      </c>
      <c r="G4" s="76">
        <v>675</v>
      </c>
      <c r="H4" s="76"/>
    </row>
    <row r="5" spans="1:8" x14ac:dyDescent="0.35">
      <c r="A5" s="72"/>
      <c r="B5" s="72" t="s">
        <v>854</v>
      </c>
      <c r="C5" s="73">
        <v>513370</v>
      </c>
      <c r="D5" s="74">
        <v>7000</v>
      </c>
      <c r="E5" s="74"/>
      <c r="F5" s="75">
        <v>520370</v>
      </c>
      <c r="G5" s="76">
        <v>520370</v>
      </c>
      <c r="H5" s="76"/>
    </row>
    <row r="6" spans="1:8" x14ac:dyDescent="0.35">
      <c r="A6" s="106" t="s">
        <v>855</v>
      </c>
      <c r="B6" s="106"/>
      <c r="C6" s="69">
        <v>2069895</v>
      </c>
      <c r="D6" s="70">
        <v>-69000</v>
      </c>
      <c r="E6" s="70">
        <v>-35000</v>
      </c>
      <c r="F6" s="69">
        <v>1965895</v>
      </c>
      <c r="G6" s="71">
        <v>1657473</v>
      </c>
      <c r="H6" s="71">
        <v>308422</v>
      </c>
    </row>
    <row r="7" spans="1:8" x14ac:dyDescent="0.35">
      <c r="A7" s="72"/>
      <c r="B7" s="72" t="s">
        <v>856</v>
      </c>
      <c r="C7" s="73">
        <v>128000</v>
      </c>
      <c r="D7" s="74"/>
      <c r="E7" s="74"/>
      <c r="F7" s="75">
        <v>128000</v>
      </c>
      <c r="G7" s="76">
        <v>38400</v>
      </c>
      <c r="H7" s="76">
        <v>89600</v>
      </c>
    </row>
    <row r="8" spans="1:8" x14ac:dyDescent="0.35">
      <c r="A8" s="72"/>
      <c r="B8" s="72" t="s">
        <v>857</v>
      </c>
      <c r="C8" s="73">
        <v>220000</v>
      </c>
      <c r="D8" s="74"/>
      <c r="E8" s="74"/>
      <c r="F8" s="75">
        <v>220000</v>
      </c>
      <c r="G8" s="76">
        <v>220000</v>
      </c>
      <c r="H8" s="76"/>
    </row>
    <row r="9" spans="1:8" x14ac:dyDescent="0.35">
      <c r="A9" s="72"/>
      <c r="B9" s="72" t="s">
        <v>858</v>
      </c>
      <c r="C9" s="73">
        <v>54152</v>
      </c>
      <c r="D9" s="74"/>
      <c r="E9" s="74"/>
      <c r="F9" s="75">
        <v>54152</v>
      </c>
      <c r="G9" s="76">
        <v>54152</v>
      </c>
      <c r="H9" s="76"/>
    </row>
    <row r="10" spans="1:8" x14ac:dyDescent="0.35">
      <c r="A10" s="72"/>
      <c r="B10" s="72" t="s">
        <v>859</v>
      </c>
      <c r="C10" s="73">
        <v>20000</v>
      </c>
      <c r="D10" s="74"/>
      <c r="E10" s="74"/>
      <c r="F10" s="75">
        <v>20000</v>
      </c>
      <c r="G10" s="76">
        <v>20000</v>
      </c>
      <c r="H10" s="76"/>
    </row>
    <row r="11" spans="1:8" x14ac:dyDescent="0.35">
      <c r="A11" s="72"/>
      <c r="B11" s="72" t="s">
        <v>860</v>
      </c>
      <c r="C11" s="73">
        <v>100000</v>
      </c>
      <c r="D11" s="74"/>
      <c r="E11" s="74"/>
      <c r="F11" s="75">
        <v>100000</v>
      </c>
      <c r="G11" s="76">
        <v>100000</v>
      </c>
      <c r="H11" s="76"/>
    </row>
    <row r="12" spans="1:8" x14ac:dyDescent="0.35">
      <c r="A12" s="72"/>
      <c r="B12" s="72" t="s">
        <v>861</v>
      </c>
      <c r="C12" s="73">
        <v>25000</v>
      </c>
      <c r="D12" s="74"/>
      <c r="E12" s="74"/>
      <c r="F12" s="75">
        <v>25000</v>
      </c>
      <c r="G12" s="76">
        <v>25000</v>
      </c>
      <c r="H12" s="76"/>
    </row>
    <row r="13" spans="1:8" x14ac:dyDescent="0.35">
      <c r="A13" s="72"/>
      <c r="B13" s="72" t="s">
        <v>862</v>
      </c>
      <c r="C13" s="73">
        <v>24075</v>
      </c>
      <c r="D13" s="74"/>
      <c r="E13" s="74"/>
      <c r="F13" s="75">
        <v>24075</v>
      </c>
      <c r="G13" s="76">
        <v>24075</v>
      </c>
      <c r="H13" s="76"/>
    </row>
    <row r="14" spans="1:8" x14ac:dyDescent="0.35">
      <c r="A14" s="72"/>
      <c r="B14" s="72" t="s">
        <v>863</v>
      </c>
      <c r="C14" s="73">
        <v>514507</v>
      </c>
      <c r="D14" s="74">
        <v>1274</v>
      </c>
      <c r="E14" s="74"/>
      <c r="F14" s="75">
        <v>515781</v>
      </c>
      <c r="G14" s="76">
        <v>515781</v>
      </c>
      <c r="H14" s="76"/>
    </row>
    <row r="15" spans="1:8" x14ac:dyDescent="0.35">
      <c r="A15" s="72"/>
      <c r="B15" s="72" t="s">
        <v>864</v>
      </c>
      <c r="C15" s="73">
        <v>500000</v>
      </c>
      <c r="D15" s="74">
        <v>-70274</v>
      </c>
      <c r="E15" s="74"/>
      <c r="F15" s="75">
        <v>429726</v>
      </c>
      <c r="G15" s="76">
        <v>429726</v>
      </c>
      <c r="H15" s="76"/>
    </row>
    <row r="16" spans="1:8" x14ac:dyDescent="0.35">
      <c r="A16" s="72"/>
      <c r="B16" s="72" t="s">
        <v>865</v>
      </c>
      <c r="C16" s="73">
        <v>397961</v>
      </c>
      <c r="D16" s="74"/>
      <c r="E16" s="74">
        <v>-35000</v>
      </c>
      <c r="F16" s="75">
        <v>362961</v>
      </c>
      <c r="G16" s="76">
        <v>144139</v>
      </c>
      <c r="H16" s="76">
        <v>218822</v>
      </c>
    </row>
    <row r="17" spans="1:8" x14ac:dyDescent="0.35">
      <c r="A17" s="72"/>
      <c r="B17" s="72" t="s">
        <v>866</v>
      </c>
      <c r="C17" s="73">
        <v>40000</v>
      </c>
      <c r="D17" s="74"/>
      <c r="E17" s="74"/>
      <c r="F17" s="75">
        <v>40000</v>
      </c>
      <c r="G17" s="76">
        <v>40000</v>
      </c>
      <c r="H17" s="76"/>
    </row>
    <row r="18" spans="1:8" x14ac:dyDescent="0.35">
      <c r="A18" s="72"/>
      <c r="B18" s="72" t="s">
        <v>867</v>
      </c>
      <c r="C18" s="73">
        <v>46200</v>
      </c>
      <c r="D18" s="74"/>
      <c r="E18" s="74"/>
      <c r="F18" s="75">
        <v>46200</v>
      </c>
      <c r="G18" s="76">
        <v>46200</v>
      </c>
      <c r="H18" s="76"/>
    </row>
    <row r="19" spans="1:8" x14ac:dyDescent="0.35">
      <c r="A19" s="106" t="s">
        <v>868</v>
      </c>
      <c r="B19" s="106"/>
      <c r="C19" s="69">
        <v>87090</v>
      </c>
      <c r="D19" s="70">
        <v>59504</v>
      </c>
      <c r="E19" s="70"/>
      <c r="F19" s="69">
        <v>146594</v>
      </c>
      <c r="G19" s="71">
        <v>93122</v>
      </c>
      <c r="H19" s="71">
        <v>53472</v>
      </c>
    </row>
    <row r="20" spans="1:8" x14ac:dyDescent="0.35">
      <c r="A20" s="72"/>
      <c r="B20" s="72" t="s">
        <v>869</v>
      </c>
      <c r="C20" s="73"/>
      <c r="D20" s="74">
        <v>43874</v>
      </c>
      <c r="E20" s="74"/>
      <c r="F20" s="75">
        <v>43874</v>
      </c>
      <c r="G20" s="76">
        <v>43874</v>
      </c>
      <c r="H20" s="76"/>
    </row>
    <row r="21" spans="1:8" x14ac:dyDescent="0.35">
      <c r="A21" s="72"/>
      <c r="B21" s="72" t="s">
        <v>870</v>
      </c>
      <c r="C21" s="73">
        <v>20250</v>
      </c>
      <c r="D21" s="74">
        <v>15630</v>
      </c>
      <c r="E21" s="74"/>
      <c r="F21" s="75">
        <v>35880</v>
      </c>
      <c r="G21" s="76">
        <v>35880</v>
      </c>
      <c r="H21" s="76"/>
    </row>
    <row r="22" spans="1:8" x14ac:dyDescent="0.35">
      <c r="A22" s="72"/>
      <c r="B22" s="72" t="s">
        <v>871</v>
      </c>
      <c r="C22" s="73">
        <v>66840</v>
      </c>
      <c r="D22" s="74"/>
      <c r="E22" s="74"/>
      <c r="F22" s="75">
        <v>66840</v>
      </c>
      <c r="G22" s="76">
        <v>13368</v>
      </c>
      <c r="H22" s="76">
        <v>53472</v>
      </c>
    </row>
    <row r="23" spans="1:8" x14ac:dyDescent="0.35">
      <c r="A23" s="77" t="s">
        <v>872</v>
      </c>
      <c r="B23" s="77"/>
      <c r="C23" s="69">
        <v>173000</v>
      </c>
      <c r="D23" s="70">
        <v>26400</v>
      </c>
      <c r="E23" s="70"/>
      <c r="F23" s="69">
        <v>199400</v>
      </c>
      <c r="G23" s="71">
        <v>199400</v>
      </c>
      <c r="H23" s="71"/>
    </row>
    <row r="24" spans="1:8" x14ac:dyDescent="0.35">
      <c r="A24" s="72"/>
      <c r="B24" s="72" t="s">
        <v>864</v>
      </c>
      <c r="C24" s="73"/>
      <c r="D24" s="74">
        <v>26400</v>
      </c>
      <c r="E24" s="74"/>
      <c r="F24" s="75">
        <v>26400</v>
      </c>
      <c r="G24" s="76">
        <v>26400</v>
      </c>
      <c r="H24" s="76"/>
    </row>
    <row r="25" spans="1:8" x14ac:dyDescent="0.35">
      <c r="A25" s="72"/>
      <c r="B25" s="72" t="s">
        <v>873</v>
      </c>
      <c r="C25" s="73">
        <v>10000</v>
      </c>
      <c r="D25" s="74"/>
      <c r="E25" s="74"/>
      <c r="F25" s="75">
        <v>10000</v>
      </c>
      <c r="G25" s="76">
        <v>10000</v>
      </c>
      <c r="H25" s="76"/>
    </row>
    <row r="26" spans="1:8" x14ac:dyDescent="0.35">
      <c r="A26" s="72"/>
      <c r="B26" s="72" t="s">
        <v>874</v>
      </c>
      <c r="C26" s="73">
        <v>163000</v>
      </c>
      <c r="D26" s="74"/>
      <c r="E26" s="74"/>
      <c r="F26" s="75">
        <v>163000</v>
      </c>
      <c r="G26" s="76">
        <v>163000</v>
      </c>
      <c r="H26" s="76"/>
    </row>
    <row r="27" spans="1:8" x14ac:dyDescent="0.35">
      <c r="A27" s="77" t="s">
        <v>875</v>
      </c>
      <c r="B27" s="77"/>
      <c r="C27" s="69">
        <v>652645</v>
      </c>
      <c r="D27" s="70">
        <v>45302</v>
      </c>
      <c r="E27" s="70">
        <v>20000</v>
      </c>
      <c r="F27" s="69">
        <v>717947</v>
      </c>
      <c r="G27" s="71">
        <v>408307</v>
      </c>
      <c r="H27" s="71">
        <v>309640</v>
      </c>
    </row>
    <row r="28" spans="1:8" x14ac:dyDescent="0.35">
      <c r="A28" s="72"/>
      <c r="B28" s="72" t="s">
        <v>876</v>
      </c>
      <c r="C28" s="73">
        <v>50000</v>
      </c>
      <c r="D28" s="74"/>
      <c r="E28" s="74"/>
      <c r="F28" s="75">
        <v>50000</v>
      </c>
      <c r="G28" s="76">
        <v>16000</v>
      </c>
      <c r="H28" s="76">
        <v>34000</v>
      </c>
    </row>
    <row r="29" spans="1:8" x14ac:dyDescent="0.35">
      <c r="A29" s="72"/>
      <c r="B29" s="72" t="s">
        <v>877</v>
      </c>
      <c r="C29" s="73">
        <v>313505</v>
      </c>
      <c r="D29" s="74">
        <v>45302</v>
      </c>
      <c r="E29" s="74"/>
      <c r="F29" s="75">
        <v>358807</v>
      </c>
      <c r="G29" s="76">
        <v>222307</v>
      </c>
      <c r="H29" s="76">
        <v>136500</v>
      </c>
    </row>
    <row r="30" spans="1:8" x14ac:dyDescent="0.35">
      <c r="A30" s="72"/>
      <c r="B30" s="72" t="s">
        <v>878</v>
      </c>
      <c r="C30" s="73">
        <v>259140</v>
      </c>
      <c r="D30" s="74"/>
      <c r="E30" s="74"/>
      <c r="F30" s="75">
        <v>259140</v>
      </c>
      <c r="G30" s="76">
        <v>140000</v>
      </c>
      <c r="H30" s="76">
        <v>119140</v>
      </c>
    </row>
    <row r="31" spans="1:8" x14ac:dyDescent="0.35">
      <c r="A31" s="72"/>
      <c r="B31" s="72" t="s">
        <v>879</v>
      </c>
      <c r="C31" s="73"/>
      <c r="D31" s="74"/>
      <c r="E31" s="74">
        <v>20000</v>
      </c>
      <c r="F31" s="75">
        <v>20000</v>
      </c>
      <c r="G31" s="76"/>
      <c r="H31" s="76">
        <v>20000</v>
      </c>
    </row>
    <row r="32" spans="1:8" x14ac:dyDescent="0.35">
      <c r="A32" s="72"/>
      <c r="B32" s="72" t="s">
        <v>880</v>
      </c>
      <c r="C32" s="73">
        <v>30000</v>
      </c>
      <c r="D32" s="74"/>
      <c r="E32" s="74"/>
      <c r="F32" s="75">
        <v>30000</v>
      </c>
      <c r="G32" s="76">
        <v>30000</v>
      </c>
      <c r="H32" s="76"/>
    </row>
    <row r="33" spans="1:8" x14ac:dyDescent="0.35">
      <c r="A33" s="77" t="s">
        <v>881</v>
      </c>
      <c r="B33" s="77"/>
      <c r="C33" s="69">
        <v>6205750</v>
      </c>
      <c r="D33" s="70">
        <v>235000</v>
      </c>
      <c r="E33" s="70">
        <v>733493</v>
      </c>
      <c r="F33" s="69">
        <v>7174243</v>
      </c>
      <c r="G33" s="71">
        <v>5185350</v>
      </c>
      <c r="H33" s="71">
        <v>1988893</v>
      </c>
    </row>
    <row r="34" spans="1:8" x14ac:dyDescent="0.35">
      <c r="A34" s="72"/>
      <c r="B34" s="72" t="s">
        <v>882</v>
      </c>
      <c r="C34" s="73">
        <v>50000</v>
      </c>
      <c r="D34" s="74"/>
      <c r="E34" s="74"/>
      <c r="F34" s="75">
        <v>50000</v>
      </c>
      <c r="G34" s="76">
        <v>50000</v>
      </c>
      <c r="H34" s="76"/>
    </row>
    <row r="35" spans="1:8" x14ac:dyDescent="0.35">
      <c r="A35" s="72"/>
      <c r="B35" s="72" t="s">
        <v>883</v>
      </c>
      <c r="C35" s="73">
        <v>6045750</v>
      </c>
      <c r="D35" s="74">
        <v>200000</v>
      </c>
      <c r="E35" s="74"/>
      <c r="F35" s="75">
        <v>6245750</v>
      </c>
      <c r="G35" s="76">
        <v>5010750</v>
      </c>
      <c r="H35" s="76">
        <v>1235000</v>
      </c>
    </row>
    <row r="36" spans="1:8" x14ac:dyDescent="0.35">
      <c r="A36" s="72"/>
      <c r="B36" s="72" t="s">
        <v>884</v>
      </c>
      <c r="C36" s="73">
        <v>30000</v>
      </c>
      <c r="D36" s="74"/>
      <c r="E36" s="74"/>
      <c r="F36" s="75">
        <v>30000</v>
      </c>
      <c r="G36" s="76">
        <v>30000</v>
      </c>
      <c r="H36" s="76"/>
    </row>
    <row r="37" spans="1:8" x14ac:dyDescent="0.35">
      <c r="A37" s="72"/>
      <c r="B37" s="72" t="s">
        <v>885</v>
      </c>
      <c r="C37" s="73">
        <v>30000</v>
      </c>
      <c r="D37" s="74"/>
      <c r="E37" s="74"/>
      <c r="F37" s="75">
        <v>30000</v>
      </c>
      <c r="G37" s="76">
        <v>30000</v>
      </c>
      <c r="H37" s="76"/>
    </row>
    <row r="38" spans="1:8" x14ac:dyDescent="0.35">
      <c r="A38" s="72"/>
      <c r="B38" s="72" t="s">
        <v>886</v>
      </c>
      <c r="C38" s="73">
        <v>30000</v>
      </c>
      <c r="D38" s="74"/>
      <c r="E38" s="74"/>
      <c r="F38" s="75">
        <v>30000</v>
      </c>
      <c r="G38" s="76">
        <v>9600</v>
      </c>
      <c r="H38" s="76">
        <v>20400</v>
      </c>
    </row>
    <row r="39" spans="1:8" x14ac:dyDescent="0.35">
      <c r="A39" s="72"/>
      <c r="B39" s="72" t="s">
        <v>887</v>
      </c>
      <c r="C39" s="73">
        <v>20000</v>
      </c>
      <c r="D39" s="74"/>
      <c r="E39" s="74">
        <v>600000</v>
      </c>
      <c r="F39" s="75">
        <v>620000</v>
      </c>
      <c r="G39" s="76">
        <v>20000</v>
      </c>
      <c r="H39" s="76">
        <v>600000</v>
      </c>
    </row>
    <row r="40" spans="1:8" x14ac:dyDescent="0.35">
      <c r="A40" s="72"/>
      <c r="B40" s="72" t="s">
        <v>888</v>
      </c>
      <c r="C40" s="73"/>
      <c r="D40" s="74">
        <v>35000</v>
      </c>
      <c r="E40" s="74">
        <v>133493</v>
      </c>
      <c r="F40" s="75">
        <v>168493</v>
      </c>
      <c r="G40" s="76">
        <v>35000</v>
      </c>
      <c r="H40" s="76">
        <v>133493</v>
      </c>
    </row>
    <row r="41" spans="1:8" x14ac:dyDescent="0.35">
      <c r="A41" s="77" t="s">
        <v>889</v>
      </c>
      <c r="B41" s="77"/>
      <c r="C41" s="69">
        <v>116000</v>
      </c>
      <c r="D41" s="70"/>
      <c r="E41" s="70"/>
      <c r="F41" s="69">
        <v>116000</v>
      </c>
      <c r="G41" s="71">
        <v>116000</v>
      </c>
      <c r="H41" s="71"/>
    </row>
    <row r="42" spans="1:8" x14ac:dyDescent="0.35">
      <c r="A42" s="72"/>
      <c r="B42" s="72" t="s">
        <v>890</v>
      </c>
      <c r="C42" s="73">
        <v>116000</v>
      </c>
      <c r="D42" s="74"/>
      <c r="E42" s="74"/>
      <c r="F42" s="75">
        <v>116000</v>
      </c>
      <c r="G42" s="76">
        <v>116000</v>
      </c>
      <c r="H42" s="76"/>
    </row>
    <row r="43" spans="1:8" x14ac:dyDescent="0.35">
      <c r="A43" s="104" t="s">
        <v>903</v>
      </c>
      <c r="B43" s="105"/>
      <c r="C43" s="69">
        <v>9824380</v>
      </c>
      <c r="D43" s="70">
        <v>304206</v>
      </c>
      <c r="E43" s="70">
        <v>718493</v>
      </c>
      <c r="F43" s="69">
        <v>10847079</v>
      </c>
      <c r="G43" s="71">
        <v>8186652</v>
      </c>
      <c r="H43" s="71">
        <v>2660427</v>
      </c>
    </row>
  </sheetData>
  <mergeCells count="5">
    <mergeCell ref="A43:B43"/>
    <mergeCell ref="A1:B1"/>
    <mergeCell ref="A6:B6"/>
    <mergeCell ref="A2:B2"/>
    <mergeCell ref="A19:B19"/>
  </mergeCells>
  <pageMargins left="0.75" right="0.75" top="1" bottom="1" header="0.5" footer="0.5"/>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J372"/>
  <sheetViews>
    <sheetView zoomScaleNormal="100" workbookViewId="0">
      <selection activeCell="A2" sqref="A2"/>
    </sheetView>
  </sheetViews>
  <sheetFormatPr defaultRowHeight="12" x14ac:dyDescent="0.35"/>
  <cols>
    <col min="1" max="1" width="25.81640625" style="83" customWidth="1"/>
    <col min="2" max="2" width="12" style="83" customWidth="1"/>
    <col min="3" max="3" width="42.6328125" style="83" customWidth="1"/>
    <col min="4" max="4" width="70.26953125" style="82" customWidth="1"/>
    <col min="5" max="5" width="10.36328125" style="83" customWidth="1"/>
    <col min="6" max="7" width="10.36328125" style="84" customWidth="1"/>
    <col min="8" max="8" width="13" style="84" customWidth="1"/>
    <col min="9" max="9" width="8.7265625" style="84"/>
    <col min="10" max="16384" width="8.7265625" style="83"/>
  </cols>
  <sheetData>
    <row r="1" spans="1:10" x14ac:dyDescent="0.35">
      <c r="A1" s="107" t="s">
        <v>907</v>
      </c>
      <c r="B1" s="107"/>
      <c r="C1" s="107"/>
    </row>
    <row r="3" spans="1:10" x14ac:dyDescent="0.3">
      <c r="A3" s="85" t="s">
        <v>770</v>
      </c>
      <c r="B3" s="86"/>
      <c r="C3" s="86"/>
      <c r="D3" s="86"/>
      <c r="E3" s="85" t="s">
        <v>16</v>
      </c>
      <c r="F3" s="86"/>
      <c r="G3" s="86"/>
      <c r="H3" s="87"/>
      <c r="I3" s="87"/>
      <c r="J3" s="87"/>
    </row>
    <row r="4" spans="1:10" x14ac:dyDescent="0.3">
      <c r="A4" s="85" t="s">
        <v>6</v>
      </c>
      <c r="B4" s="85" t="s">
        <v>7</v>
      </c>
      <c r="C4" s="85" t="s">
        <v>8</v>
      </c>
      <c r="D4" s="85" t="s">
        <v>0</v>
      </c>
      <c r="E4" s="90" t="s">
        <v>30</v>
      </c>
      <c r="F4" s="90" t="s">
        <v>522</v>
      </c>
      <c r="G4" s="90" t="s">
        <v>827</v>
      </c>
      <c r="H4" s="87"/>
      <c r="I4" s="87"/>
      <c r="J4" s="87"/>
    </row>
    <row r="5" spans="1:10" x14ac:dyDescent="0.3">
      <c r="A5" s="86" t="s">
        <v>398</v>
      </c>
      <c r="B5" s="86" t="s">
        <v>42</v>
      </c>
      <c r="C5" s="86" t="s">
        <v>42</v>
      </c>
      <c r="D5" s="86" t="s">
        <v>509</v>
      </c>
      <c r="E5" s="88">
        <v>10001</v>
      </c>
      <c r="F5" s="88"/>
      <c r="G5" s="88">
        <v>10001</v>
      </c>
      <c r="H5" s="87"/>
      <c r="I5" s="87"/>
      <c r="J5" s="87"/>
    </row>
    <row r="6" spans="1:10" x14ac:dyDescent="0.3">
      <c r="A6" s="86" t="s">
        <v>398</v>
      </c>
      <c r="B6" s="86" t="s">
        <v>606</v>
      </c>
      <c r="C6" s="86" t="s">
        <v>607</v>
      </c>
      <c r="D6" s="86" t="s">
        <v>669</v>
      </c>
      <c r="E6" s="88"/>
      <c r="F6" s="88">
        <v>20000</v>
      </c>
      <c r="G6" s="88">
        <v>20000</v>
      </c>
      <c r="H6" s="87"/>
      <c r="I6" s="87"/>
      <c r="J6" s="87"/>
    </row>
    <row r="7" spans="1:10" x14ac:dyDescent="0.3">
      <c r="A7" s="86" t="s">
        <v>398</v>
      </c>
      <c r="B7" s="86" t="s">
        <v>606</v>
      </c>
      <c r="C7" s="86" t="s">
        <v>607</v>
      </c>
      <c r="D7" s="86" t="s">
        <v>605</v>
      </c>
      <c r="E7" s="88"/>
      <c r="F7" s="88">
        <v>600000</v>
      </c>
      <c r="G7" s="88">
        <v>600000</v>
      </c>
      <c r="H7" s="87"/>
      <c r="I7" s="87"/>
      <c r="J7" s="87"/>
    </row>
    <row r="8" spans="1:10" x14ac:dyDescent="0.3">
      <c r="A8" s="86" t="s">
        <v>398</v>
      </c>
      <c r="B8" s="86" t="s">
        <v>704</v>
      </c>
      <c r="C8" s="86" t="s">
        <v>705</v>
      </c>
      <c r="D8" s="86" t="s">
        <v>706</v>
      </c>
      <c r="E8" s="88"/>
      <c r="F8" s="88">
        <v>-35000</v>
      </c>
      <c r="G8" s="88">
        <v>-35000</v>
      </c>
      <c r="H8" s="87"/>
      <c r="I8" s="87"/>
      <c r="J8" s="87"/>
    </row>
    <row r="9" spans="1:10" x14ac:dyDescent="0.3">
      <c r="A9" s="86" t="s">
        <v>398</v>
      </c>
      <c r="B9" s="86" t="s">
        <v>704</v>
      </c>
      <c r="C9" s="86" t="s">
        <v>705</v>
      </c>
      <c r="D9" s="86" t="s">
        <v>703</v>
      </c>
      <c r="E9" s="88"/>
      <c r="F9" s="88">
        <v>-218822</v>
      </c>
      <c r="G9" s="88">
        <v>-218822</v>
      </c>
      <c r="H9" s="87"/>
      <c r="I9" s="87"/>
      <c r="J9" s="87"/>
    </row>
    <row r="10" spans="1:10" x14ac:dyDescent="0.3">
      <c r="A10" s="86" t="s">
        <v>398</v>
      </c>
      <c r="B10" s="86" t="s">
        <v>543</v>
      </c>
      <c r="C10" s="86" t="s">
        <v>544</v>
      </c>
      <c r="D10" s="86" t="s">
        <v>542</v>
      </c>
      <c r="E10" s="88"/>
      <c r="F10" s="88">
        <v>133493</v>
      </c>
      <c r="G10" s="88">
        <v>133493</v>
      </c>
      <c r="H10" s="87"/>
      <c r="I10" s="87"/>
      <c r="J10" s="87"/>
    </row>
    <row r="11" spans="1:10" x14ac:dyDescent="0.3">
      <c r="A11" s="86" t="s">
        <v>398</v>
      </c>
      <c r="B11" s="86" t="s">
        <v>452</v>
      </c>
      <c r="C11" s="86" t="s">
        <v>453</v>
      </c>
      <c r="D11" s="86" t="s">
        <v>449</v>
      </c>
      <c r="E11" s="88">
        <v>26576</v>
      </c>
      <c r="F11" s="88"/>
      <c r="G11" s="88">
        <v>26576</v>
      </c>
      <c r="H11" s="87"/>
      <c r="I11" s="87"/>
      <c r="J11" s="87"/>
    </row>
    <row r="12" spans="1:10" x14ac:dyDescent="0.3">
      <c r="A12" s="86" t="s">
        <v>398</v>
      </c>
      <c r="B12" s="86" t="s">
        <v>457</v>
      </c>
      <c r="C12" s="86" t="s">
        <v>458</v>
      </c>
      <c r="D12" s="86" t="s">
        <v>454</v>
      </c>
      <c r="E12" s="88">
        <v>255000</v>
      </c>
      <c r="F12" s="88"/>
      <c r="G12" s="88">
        <v>255000</v>
      </c>
      <c r="H12" s="87"/>
      <c r="I12" s="87"/>
      <c r="J12" s="87"/>
    </row>
    <row r="13" spans="1:10" x14ac:dyDescent="0.3">
      <c r="A13" s="86" t="s">
        <v>398</v>
      </c>
      <c r="B13" s="86" t="s">
        <v>408</v>
      </c>
      <c r="C13" s="86" t="s">
        <v>409</v>
      </c>
      <c r="D13" s="86" t="s">
        <v>394</v>
      </c>
      <c r="E13" s="88">
        <v>3000</v>
      </c>
      <c r="F13" s="88"/>
      <c r="G13" s="88">
        <v>3000</v>
      </c>
      <c r="H13" s="87"/>
      <c r="I13" s="87"/>
      <c r="J13" s="87"/>
    </row>
    <row r="14" spans="1:10" x14ac:dyDescent="0.3">
      <c r="A14" s="86" t="s">
        <v>398</v>
      </c>
      <c r="B14" s="86" t="s">
        <v>399</v>
      </c>
      <c r="C14" s="86" t="s">
        <v>400</v>
      </c>
      <c r="D14" s="86" t="s">
        <v>394</v>
      </c>
      <c r="E14" s="88">
        <v>4000</v>
      </c>
      <c r="F14" s="88"/>
      <c r="G14" s="88">
        <v>4000</v>
      </c>
      <c r="H14" s="87"/>
      <c r="I14" s="87"/>
      <c r="J14" s="87"/>
    </row>
    <row r="15" spans="1:10" ht="24" x14ac:dyDescent="0.3">
      <c r="A15" s="86" t="s">
        <v>398</v>
      </c>
      <c r="B15" s="86" t="s">
        <v>520</v>
      </c>
      <c r="C15" s="86" t="s">
        <v>521</v>
      </c>
      <c r="D15" s="86" t="s">
        <v>525</v>
      </c>
      <c r="E15" s="88"/>
      <c r="F15" s="88">
        <v>111653</v>
      </c>
      <c r="G15" s="88">
        <v>111653</v>
      </c>
      <c r="H15" s="87"/>
      <c r="I15" s="87"/>
      <c r="J15" s="87"/>
    </row>
    <row r="16" spans="1:10" ht="24" x14ac:dyDescent="0.3">
      <c r="A16" s="86" t="s">
        <v>398</v>
      </c>
      <c r="B16" s="86" t="s">
        <v>520</v>
      </c>
      <c r="C16" s="86" t="s">
        <v>521</v>
      </c>
      <c r="D16" s="86" t="s">
        <v>517</v>
      </c>
      <c r="E16" s="88"/>
      <c r="F16" s="88">
        <v>107169</v>
      </c>
      <c r="G16" s="88">
        <v>107169</v>
      </c>
      <c r="H16" s="87"/>
      <c r="I16" s="87"/>
      <c r="J16" s="87"/>
    </row>
    <row r="17" spans="1:10" x14ac:dyDescent="0.3">
      <c r="A17" s="86" t="s">
        <v>768</v>
      </c>
      <c r="B17" s="86"/>
      <c r="C17" s="86"/>
      <c r="D17" s="86"/>
      <c r="E17" s="88">
        <v>298577</v>
      </c>
      <c r="F17" s="88">
        <v>718493</v>
      </c>
      <c r="G17" s="88">
        <v>1017070</v>
      </c>
      <c r="H17" s="87"/>
      <c r="I17" s="87"/>
      <c r="J17" s="87"/>
    </row>
    <row r="18" spans="1:10" x14ac:dyDescent="0.3">
      <c r="A18" s="86" t="s">
        <v>21</v>
      </c>
      <c r="B18" s="86" t="s">
        <v>378</v>
      </c>
      <c r="C18" s="86" t="s">
        <v>379</v>
      </c>
      <c r="D18" s="89" t="s">
        <v>364</v>
      </c>
      <c r="E18" s="88">
        <v>43874</v>
      </c>
      <c r="F18" s="88"/>
      <c r="G18" s="88">
        <v>43874</v>
      </c>
      <c r="H18" s="87"/>
      <c r="I18" s="87"/>
      <c r="J18" s="87"/>
    </row>
    <row r="19" spans="1:10" x14ac:dyDescent="0.3">
      <c r="A19" s="86" t="s">
        <v>21</v>
      </c>
      <c r="B19" s="86" t="s">
        <v>506</v>
      </c>
      <c r="C19" s="86" t="s">
        <v>507</v>
      </c>
      <c r="D19" s="86" t="s">
        <v>508</v>
      </c>
      <c r="E19" s="88">
        <v>13296</v>
      </c>
      <c r="F19" s="88"/>
      <c r="G19" s="88">
        <v>13296</v>
      </c>
      <c r="H19" s="87"/>
      <c r="I19" s="87"/>
      <c r="J19" s="87"/>
    </row>
    <row r="20" spans="1:10" x14ac:dyDescent="0.3">
      <c r="A20" s="86" t="s">
        <v>21</v>
      </c>
      <c r="B20" s="86" t="s">
        <v>506</v>
      </c>
      <c r="C20" s="86" t="s">
        <v>507</v>
      </c>
      <c r="D20" s="86" t="s">
        <v>503</v>
      </c>
      <c r="E20" s="88">
        <v>2334</v>
      </c>
      <c r="F20" s="88"/>
      <c r="G20" s="88">
        <v>2334</v>
      </c>
      <c r="H20" s="87"/>
      <c r="I20" s="87"/>
      <c r="J20" s="87"/>
    </row>
    <row r="21" spans="1:10" x14ac:dyDescent="0.3">
      <c r="A21" s="86" t="s">
        <v>21</v>
      </c>
      <c r="B21" s="86" t="s">
        <v>406</v>
      </c>
      <c r="C21" s="86" t="s">
        <v>407</v>
      </c>
      <c r="D21" s="86" t="s">
        <v>403</v>
      </c>
      <c r="E21" s="88">
        <v>7000</v>
      </c>
      <c r="F21" s="88"/>
      <c r="G21" s="88">
        <v>7000</v>
      </c>
      <c r="H21" s="87"/>
      <c r="I21" s="87"/>
      <c r="J21" s="87"/>
    </row>
    <row r="22" spans="1:10" x14ac:dyDescent="0.3">
      <c r="A22" s="86" t="s">
        <v>21</v>
      </c>
      <c r="B22" s="86" t="s">
        <v>371</v>
      </c>
      <c r="C22" s="86" t="s">
        <v>372</v>
      </c>
      <c r="D22" s="86" t="s">
        <v>375</v>
      </c>
      <c r="E22" s="88">
        <v>-35000</v>
      </c>
      <c r="F22" s="88"/>
      <c r="G22" s="88">
        <v>-35000</v>
      </c>
      <c r="H22" s="87"/>
      <c r="I22" s="87"/>
      <c r="J22" s="87"/>
    </row>
    <row r="23" spans="1:10" x14ac:dyDescent="0.3">
      <c r="A23" s="86" t="s">
        <v>21</v>
      </c>
      <c r="B23" s="86" t="s">
        <v>371</v>
      </c>
      <c r="C23" s="86" t="s">
        <v>372</v>
      </c>
      <c r="D23" s="86" t="s">
        <v>370</v>
      </c>
      <c r="E23" s="88">
        <v>281576</v>
      </c>
      <c r="F23" s="88"/>
      <c r="G23" s="88">
        <v>281576</v>
      </c>
      <c r="H23" s="87"/>
      <c r="I23" s="87"/>
      <c r="J23" s="87"/>
    </row>
    <row r="24" spans="1:10" x14ac:dyDescent="0.3">
      <c r="A24" s="86" t="s">
        <v>21</v>
      </c>
      <c r="B24" s="86" t="s">
        <v>371</v>
      </c>
      <c r="C24" s="86" t="s">
        <v>372</v>
      </c>
      <c r="D24" s="86" t="s">
        <v>374</v>
      </c>
      <c r="E24" s="88">
        <v>-45302</v>
      </c>
      <c r="F24" s="88"/>
      <c r="G24" s="88">
        <v>-45302</v>
      </c>
      <c r="H24" s="87"/>
      <c r="I24" s="87"/>
      <c r="J24" s="87"/>
    </row>
    <row r="25" spans="1:10" x14ac:dyDescent="0.3">
      <c r="A25" s="86" t="s">
        <v>21</v>
      </c>
      <c r="B25" s="86" t="s">
        <v>371</v>
      </c>
      <c r="C25" s="86" t="s">
        <v>372</v>
      </c>
      <c r="D25" s="86" t="s">
        <v>891</v>
      </c>
      <c r="E25" s="88">
        <v>-200000</v>
      </c>
      <c r="F25" s="88"/>
      <c r="G25" s="88">
        <v>-200000</v>
      </c>
      <c r="H25" s="87"/>
      <c r="I25" s="87"/>
      <c r="J25" s="87"/>
    </row>
    <row r="26" spans="1:10" x14ac:dyDescent="0.3">
      <c r="A26" s="86" t="s">
        <v>21</v>
      </c>
      <c r="B26" s="86" t="s">
        <v>365</v>
      </c>
      <c r="C26" s="86" t="s">
        <v>366</v>
      </c>
      <c r="D26" s="86" t="s">
        <v>893</v>
      </c>
      <c r="E26" s="88">
        <v>26400</v>
      </c>
      <c r="F26" s="88"/>
      <c r="G26" s="88">
        <v>26400</v>
      </c>
      <c r="H26" s="87"/>
      <c r="I26" s="87"/>
      <c r="J26" s="87"/>
    </row>
    <row r="27" spans="1:10" x14ac:dyDescent="0.3">
      <c r="A27" s="86" t="s">
        <v>21</v>
      </c>
      <c r="B27" s="86" t="s">
        <v>365</v>
      </c>
      <c r="C27" s="86" t="s">
        <v>366</v>
      </c>
      <c r="D27" s="86" t="s">
        <v>894</v>
      </c>
      <c r="E27" s="88">
        <v>-26400</v>
      </c>
      <c r="F27" s="88"/>
      <c r="G27" s="88">
        <v>-26400</v>
      </c>
      <c r="H27" s="87"/>
      <c r="I27" s="87"/>
      <c r="J27" s="87"/>
    </row>
    <row r="28" spans="1:10" x14ac:dyDescent="0.3">
      <c r="A28" s="86" t="s">
        <v>21</v>
      </c>
      <c r="B28" s="86" t="s">
        <v>365</v>
      </c>
      <c r="C28" s="86" t="s">
        <v>366</v>
      </c>
      <c r="D28" s="89" t="s">
        <v>364</v>
      </c>
      <c r="E28" s="88">
        <v>-43874</v>
      </c>
      <c r="F28" s="88"/>
      <c r="G28" s="88">
        <v>-43874</v>
      </c>
      <c r="H28" s="87"/>
      <c r="I28" s="87"/>
      <c r="J28" s="87"/>
    </row>
    <row r="29" spans="1:10" x14ac:dyDescent="0.3">
      <c r="A29" s="86" t="s">
        <v>21</v>
      </c>
      <c r="B29" s="86" t="s">
        <v>707</v>
      </c>
      <c r="C29" s="86" t="s">
        <v>708</v>
      </c>
      <c r="D29" s="86" t="s">
        <v>706</v>
      </c>
      <c r="E29" s="88"/>
      <c r="F29" s="88">
        <v>-35000</v>
      </c>
      <c r="G29" s="88">
        <v>-35000</v>
      </c>
      <c r="H29" s="87"/>
      <c r="I29" s="87"/>
      <c r="J29" s="87"/>
    </row>
    <row r="30" spans="1:10" x14ac:dyDescent="0.3">
      <c r="A30" s="86" t="s">
        <v>21</v>
      </c>
      <c r="B30" s="86" t="s">
        <v>392</v>
      </c>
      <c r="C30" s="86" t="s">
        <v>393</v>
      </c>
      <c r="D30" s="86" t="s">
        <v>374</v>
      </c>
      <c r="E30" s="88">
        <v>45302</v>
      </c>
      <c r="F30" s="88"/>
      <c r="G30" s="88">
        <v>45302</v>
      </c>
      <c r="H30" s="87"/>
      <c r="I30" s="87"/>
      <c r="J30" s="87"/>
    </row>
    <row r="31" spans="1:10" x14ac:dyDescent="0.3">
      <c r="A31" s="86" t="s">
        <v>21</v>
      </c>
      <c r="B31" s="86" t="s">
        <v>670</v>
      </c>
      <c r="C31" s="86" t="s">
        <v>671</v>
      </c>
      <c r="D31" s="86" t="s">
        <v>669</v>
      </c>
      <c r="E31" s="88"/>
      <c r="F31" s="88">
        <v>20000</v>
      </c>
      <c r="G31" s="88">
        <v>20000</v>
      </c>
      <c r="H31" s="87"/>
      <c r="I31" s="87"/>
      <c r="J31" s="87"/>
    </row>
    <row r="32" spans="1:10" x14ac:dyDescent="0.3">
      <c r="A32" s="86" t="s">
        <v>21</v>
      </c>
      <c r="B32" s="86" t="s">
        <v>79</v>
      </c>
      <c r="C32" s="86" t="s">
        <v>80</v>
      </c>
      <c r="D32" s="86" t="s">
        <v>335</v>
      </c>
      <c r="E32" s="88">
        <v>50000</v>
      </c>
      <c r="F32" s="88"/>
      <c r="G32" s="88">
        <v>50000</v>
      </c>
      <c r="H32" s="87"/>
      <c r="I32" s="87"/>
      <c r="J32" s="87"/>
    </row>
    <row r="33" spans="1:10" x14ac:dyDescent="0.3">
      <c r="A33" s="86" t="s">
        <v>21</v>
      </c>
      <c r="B33" s="86" t="s">
        <v>79</v>
      </c>
      <c r="C33" s="86" t="s">
        <v>80</v>
      </c>
      <c r="D33" s="86" t="s">
        <v>78</v>
      </c>
      <c r="E33" s="88">
        <v>-50000</v>
      </c>
      <c r="F33" s="88"/>
      <c r="G33" s="88">
        <v>-50000</v>
      </c>
      <c r="H33" s="87"/>
      <c r="I33" s="87"/>
      <c r="J33" s="87"/>
    </row>
    <row r="34" spans="1:10" x14ac:dyDescent="0.3">
      <c r="A34" s="86" t="s">
        <v>21</v>
      </c>
      <c r="B34" s="86" t="s">
        <v>265</v>
      </c>
      <c r="C34" s="86" t="s">
        <v>266</v>
      </c>
      <c r="D34" s="86" t="s">
        <v>892</v>
      </c>
      <c r="E34" s="88">
        <v>200000</v>
      </c>
      <c r="F34" s="88"/>
      <c r="G34" s="88">
        <v>200000</v>
      </c>
      <c r="H34" s="87"/>
      <c r="I34" s="87"/>
      <c r="J34" s="87"/>
    </row>
    <row r="35" spans="1:10" x14ac:dyDescent="0.3">
      <c r="A35" s="86" t="s">
        <v>21</v>
      </c>
      <c r="B35" s="86" t="s">
        <v>610</v>
      </c>
      <c r="C35" s="86" t="s">
        <v>611</v>
      </c>
      <c r="D35" s="86" t="s">
        <v>605</v>
      </c>
      <c r="E35" s="88"/>
      <c r="F35" s="88">
        <v>600000</v>
      </c>
      <c r="G35" s="88">
        <v>600000</v>
      </c>
      <c r="H35" s="87"/>
      <c r="I35" s="87"/>
      <c r="J35" s="87"/>
    </row>
    <row r="36" spans="1:10" x14ac:dyDescent="0.3">
      <c r="A36" s="86" t="s">
        <v>21</v>
      </c>
      <c r="B36" s="86" t="s">
        <v>22</v>
      </c>
      <c r="C36" s="86" t="s">
        <v>23</v>
      </c>
      <c r="D36" s="86" t="s">
        <v>542</v>
      </c>
      <c r="E36" s="88"/>
      <c r="F36" s="88">
        <v>133493</v>
      </c>
      <c r="G36" s="88">
        <v>133493</v>
      </c>
      <c r="H36" s="87"/>
      <c r="I36" s="87"/>
      <c r="J36" s="87"/>
    </row>
    <row r="37" spans="1:10" x14ac:dyDescent="0.3">
      <c r="A37" s="86" t="s">
        <v>21</v>
      </c>
      <c r="B37" s="86" t="s">
        <v>22</v>
      </c>
      <c r="C37" s="86" t="s">
        <v>23</v>
      </c>
      <c r="D37" s="86" t="s">
        <v>17</v>
      </c>
      <c r="E37" s="88">
        <v>35000</v>
      </c>
      <c r="F37" s="88"/>
      <c r="G37" s="88">
        <v>35000</v>
      </c>
      <c r="H37" s="87"/>
      <c r="I37" s="87"/>
      <c r="J37" s="87"/>
    </row>
    <row r="38" spans="1:10" x14ac:dyDescent="0.3">
      <c r="A38" s="86" t="s">
        <v>769</v>
      </c>
      <c r="B38" s="86"/>
      <c r="C38" s="86"/>
      <c r="D38" s="86"/>
      <c r="E38" s="88">
        <v>304206</v>
      </c>
      <c r="F38" s="88">
        <v>718493</v>
      </c>
      <c r="G38" s="88">
        <v>1022699</v>
      </c>
      <c r="H38" s="87"/>
      <c r="I38" s="87"/>
      <c r="J38" s="87"/>
    </row>
    <row r="39" spans="1:10" x14ac:dyDescent="0.3">
      <c r="A39" s="87"/>
      <c r="B39" s="87"/>
      <c r="C39" s="87"/>
      <c r="D39" s="87"/>
      <c r="E39" s="87"/>
      <c r="F39" s="87"/>
      <c r="G39" s="87"/>
      <c r="H39" s="87"/>
      <c r="I39" s="87"/>
      <c r="J39" s="87"/>
    </row>
    <row r="40" spans="1:10" x14ac:dyDescent="0.3">
      <c r="A40" s="87"/>
      <c r="B40" s="87"/>
      <c r="C40" s="87"/>
      <c r="D40" s="87"/>
      <c r="E40" s="87"/>
      <c r="F40" s="87"/>
      <c r="G40" s="87"/>
      <c r="H40" s="87"/>
      <c r="I40" s="87"/>
      <c r="J40" s="87"/>
    </row>
    <row r="41" spans="1:10" x14ac:dyDescent="0.3">
      <c r="A41" s="87"/>
      <c r="B41" s="87"/>
      <c r="C41" s="87"/>
      <c r="D41" s="87"/>
      <c r="E41" s="87"/>
      <c r="F41" s="87"/>
      <c r="G41" s="87"/>
      <c r="H41" s="87"/>
      <c r="I41" s="87"/>
      <c r="J41" s="87"/>
    </row>
    <row r="42" spans="1:10" x14ac:dyDescent="0.3">
      <c r="A42" s="87"/>
      <c r="B42" s="87"/>
      <c r="C42" s="87"/>
      <c r="D42" s="87"/>
      <c r="E42" s="87"/>
      <c r="F42" s="87"/>
      <c r="G42" s="87"/>
      <c r="H42" s="87"/>
      <c r="I42" s="87"/>
      <c r="J42" s="87"/>
    </row>
    <row r="43" spans="1:10" x14ac:dyDescent="0.3">
      <c r="A43" s="87"/>
      <c r="B43" s="87"/>
      <c r="C43" s="87"/>
      <c r="D43" s="87"/>
      <c r="E43" s="87"/>
      <c r="F43" s="87"/>
      <c r="G43" s="87"/>
      <c r="H43" s="87"/>
      <c r="I43" s="87"/>
      <c r="J43" s="87"/>
    </row>
    <row r="44" spans="1:10" x14ac:dyDescent="0.3">
      <c r="A44" s="87"/>
      <c r="B44" s="87"/>
      <c r="C44" s="87"/>
      <c r="D44" s="87"/>
      <c r="E44" s="87"/>
      <c r="F44" s="87"/>
      <c r="G44" s="87"/>
      <c r="H44" s="87"/>
      <c r="I44" s="87"/>
      <c r="J44" s="87"/>
    </row>
    <row r="45" spans="1:10" x14ac:dyDescent="0.3">
      <c r="A45" s="87"/>
      <c r="B45" s="87"/>
      <c r="C45" s="87"/>
      <c r="D45" s="87"/>
      <c r="E45" s="87"/>
      <c r="F45" s="87"/>
      <c r="G45" s="87"/>
      <c r="H45" s="87"/>
      <c r="I45" s="87"/>
      <c r="J45" s="87"/>
    </row>
    <row r="46" spans="1:10" x14ac:dyDescent="0.3">
      <c r="A46" s="87"/>
      <c r="B46" s="87"/>
      <c r="C46" s="87"/>
      <c r="D46" s="87"/>
      <c r="E46" s="87"/>
      <c r="F46" s="87"/>
      <c r="G46" s="87"/>
      <c r="H46" s="87"/>
      <c r="I46" s="87"/>
      <c r="J46" s="87"/>
    </row>
    <row r="47" spans="1:10" x14ac:dyDescent="0.3">
      <c r="A47" s="87"/>
      <c r="B47" s="87"/>
      <c r="C47" s="87"/>
      <c r="D47" s="87"/>
      <c r="E47" s="87"/>
      <c r="F47" s="87"/>
      <c r="G47" s="87"/>
      <c r="H47" s="87"/>
      <c r="I47" s="87"/>
      <c r="J47" s="87"/>
    </row>
    <row r="48" spans="1:10" x14ac:dyDescent="0.3">
      <c r="A48" s="87"/>
      <c r="B48" s="87"/>
      <c r="C48" s="87"/>
      <c r="D48" s="87"/>
      <c r="E48" s="87"/>
      <c r="F48" s="87"/>
      <c r="G48" s="87"/>
      <c r="H48" s="87"/>
      <c r="I48" s="87"/>
      <c r="J48" s="87"/>
    </row>
    <row r="49" spans="1:10" x14ac:dyDescent="0.3">
      <c r="A49" s="87"/>
      <c r="B49" s="87"/>
      <c r="C49" s="87"/>
      <c r="D49" s="87"/>
      <c r="E49" s="87"/>
      <c r="F49" s="87"/>
      <c r="G49" s="87"/>
      <c r="H49" s="87"/>
      <c r="I49" s="87"/>
      <c r="J49" s="87"/>
    </row>
    <row r="50" spans="1:10" x14ac:dyDescent="0.3">
      <c r="A50" s="87"/>
      <c r="B50" s="87"/>
      <c r="C50" s="87"/>
      <c r="D50" s="87"/>
      <c r="E50" s="87"/>
      <c r="F50" s="87"/>
      <c r="G50" s="87"/>
      <c r="H50" s="87"/>
      <c r="I50" s="87"/>
      <c r="J50" s="87"/>
    </row>
    <row r="51" spans="1:10" x14ac:dyDescent="0.3">
      <c r="A51" s="87"/>
      <c r="B51" s="87"/>
      <c r="C51" s="87"/>
      <c r="D51" s="87"/>
      <c r="E51" s="87"/>
      <c r="F51" s="87"/>
      <c r="G51" s="87"/>
      <c r="H51" s="87"/>
      <c r="I51" s="87"/>
      <c r="J51" s="87"/>
    </row>
    <row r="52" spans="1:10" x14ac:dyDescent="0.3">
      <c r="A52" s="87"/>
      <c r="B52" s="87"/>
      <c r="C52" s="87"/>
      <c r="D52" s="87"/>
      <c r="E52" s="87"/>
      <c r="F52" s="87"/>
      <c r="G52" s="87"/>
      <c r="H52" s="87"/>
      <c r="I52" s="87"/>
      <c r="J52" s="87"/>
    </row>
    <row r="53" spans="1:10" x14ac:dyDescent="0.3">
      <c r="A53" s="87"/>
      <c r="B53" s="87"/>
      <c r="C53" s="87"/>
      <c r="D53" s="87"/>
      <c r="E53" s="87"/>
      <c r="F53" s="87"/>
      <c r="G53" s="87"/>
      <c r="H53" s="87"/>
      <c r="I53" s="87"/>
      <c r="J53" s="87"/>
    </row>
    <row r="54" spans="1:10" x14ac:dyDescent="0.3">
      <c r="A54" s="87"/>
      <c r="B54" s="87"/>
      <c r="C54" s="87"/>
      <c r="D54" s="87"/>
      <c r="E54" s="87"/>
      <c r="F54" s="87"/>
      <c r="G54" s="87"/>
      <c r="H54" s="87"/>
      <c r="I54" s="87"/>
      <c r="J54" s="87"/>
    </row>
    <row r="55" spans="1:10" x14ac:dyDescent="0.3">
      <c r="A55" s="87"/>
      <c r="B55" s="87"/>
      <c r="C55" s="87"/>
      <c r="D55" s="87"/>
      <c r="E55" s="87"/>
      <c r="F55" s="87"/>
      <c r="G55" s="87"/>
      <c r="H55" s="87"/>
      <c r="I55" s="87"/>
      <c r="J55" s="87"/>
    </row>
    <row r="56" spans="1:10" x14ac:dyDescent="0.3">
      <c r="A56" s="87"/>
      <c r="B56" s="87"/>
      <c r="C56" s="87"/>
      <c r="D56" s="87"/>
      <c r="E56" s="87"/>
      <c r="F56" s="87"/>
      <c r="G56" s="87"/>
      <c r="H56" s="87"/>
      <c r="I56" s="87"/>
      <c r="J56" s="87"/>
    </row>
    <row r="57" spans="1:10" x14ac:dyDescent="0.3">
      <c r="A57" s="87"/>
      <c r="B57" s="87"/>
      <c r="C57" s="87"/>
      <c r="D57" s="87"/>
      <c r="E57" s="87"/>
      <c r="F57" s="87"/>
      <c r="G57" s="87"/>
      <c r="H57" s="87"/>
      <c r="I57" s="87"/>
      <c r="J57" s="87"/>
    </row>
    <row r="58" spans="1:10" x14ac:dyDescent="0.3">
      <c r="A58" s="87"/>
      <c r="B58" s="87"/>
      <c r="C58" s="87"/>
      <c r="D58" s="87"/>
      <c r="E58" s="87"/>
      <c r="F58" s="87"/>
      <c r="G58" s="87"/>
      <c r="H58" s="87"/>
      <c r="I58" s="87"/>
      <c r="J58" s="87"/>
    </row>
    <row r="59" spans="1:10" x14ac:dyDescent="0.3">
      <c r="A59" s="87"/>
      <c r="B59" s="87"/>
      <c r="C59" s="87"/>
      <c r="D59" s="87"/>
      <c r="E59" s="87"/>
      <c r="F59" s="87"/>
      <c r="G59" s="87"/>
      <c r="H59" s="87"/>
      <c r="I59" s="87"/>
      <c r="J59" s="87"/>
    </row>
    <row r="60" spans="1:10" x14ac:dyDescent="0.3">
      <c r="A60" s="87"/>
      <c r="B60" s="87"/>
      <c r="C60" s="87"/>
      <c r="D60" s="87"/>
      <c r="E60" s="87"/>
      <c r="F60" s="87"/>
      <c r="G60" s="87"/>
      <c r="H60" s="87"/>
      <c r="I60" s="87"/>
      <c r="J60" s="87"/>
    </row>
    <row r="61" spans="1:10" x14ac:dyDescent="0.3">
      <c r="A61" s="87"/>
      <c r="B61" s="87"/>
      <c r="C61" s="87"/>
      <c r="D61" s="87"/>
      <c r="E61" s="87"/>
      <c r="F61" s="87"/>
      <c r="G61" s="87"/>
      <c r="H61" s="87"/>
      <c r="I61" s="87"/>
      <c r="J61" s="87"/>
    </row>
    <row r="62" spans="1:10" x14ac:dyDescent="0.3">
      <c r="A62" s="87"/>
      <c r="B62" s="87"/>
      <c r="C62" s="87"/>
      <c r="D62" s="87"/>
      <c r="E62" s="87"/>
      <c r="F62" s="87"/>
      <c r="G62" s="87"/>
      <c r="H62" s="87"/>
      <c r="I62" s="87"/>
      <c r="J62" s="87"/>
    </row>
    <row r="63" spans="1:10" x14ac:dyDescent="0.3">
      <c r="A63" s="87"/>
      <c r="B63" s="87"/>
      <c r="C63" s="87"/>
      <c r="D63" s="87"/>
      <c r="E63" s="87"/>
      <c r="F63" s="87"/>
      <c r="G63" s="87"/>
      <c r="H63" s="87"/>
      <c r="I63" s="87"/>
      <c r="J63" s="87"/>
    </row>
    <row r="64" spans="1:10" x14ac:dyDescent="0.3">
      <c r="A64" s="87"/>
      <c r="B64" s="87"/>
      <c r="C64" s="87"/>
      <c r="D64" s="87"/>
      <c r="E64" s="87"/>
      <c r="F64" s="87"/>
      <c r="G64" s="87"/>
      <c r="H64" s="87"/>
      <c r="I64" s="87"/>
      <c r="J64" s="87"/>
    </row>
    <row r="65" spans="1:10" x14ac:dyDescent="0.3">
      <c r="A65" s="87"/>
      <c r="B65" s="87"/>
      <c r="C65" s="87"/>
      <c r="D65" s="87"/>
      <c r="E65" s="87"/>
      <c r="F65" s="87"/>
      <c r="G65" s="87"/>
      <c r="H65" s="87"/>
      <c r="I65" s="87"/>
      <c r="J65" s="87"/>
    </row>
    <row r="66" spans="1:10" x14ac:dyDescent="0.3">
      <c r="A66" s="87"/>
      <c r="B66" s="87"/>
      <c r="C66" s="87"/>
      <c r="D66" s="87"/>
      <c r="E66" s="87"/>
      <c r="F66" s="87"/>
      <c r="G66" s="87"/>
      <c r="H66" s="87"/>
      <c r="I66" s="87"/>
      <c r="J66" s="87"/>
    </row>
    <row r="67" spans="1:10" x14ac:dyDescent="0.3">
      <c r="A67" s="87"/>
      <c r="B67" s="87"/>
      <c r="C67" s="87"/>
      <c r="D67" s="87"/>
      <c r="E67" s="87"/>
      <c r="F67" s="87"/>
      <c r="G67" s="87"/>
      <c r="H67" s="87"/>
      <c r="I67" s="87"/>
      <c r="J67" s="87"/>
    </row>
    <row r="68" spans="1:10" x14ac:dyDescent="0.3">
      <c r="A68" s="87"/>
      <c r="B68" s="87"/>
      <c r="C68" s="87"/>
      <c r="D68" s="87"/>
      <c r="E68" s="87"/>
      <c r="F68" s="87"/>
      <c r="G68" s="87"/>
      <c r="H68" s="87"/>
      <c r="I68" s="87"/>
      <c r="J68" s="87"/>
    </row>
    <row r="69" spans="1:10" x14ac:dyDescent="0.3">
      <c r="A69" s="87"/>
      <c r="B69" s="87"/>
      <c r="C69" s="87"/>
      <c r="D69" s="87"/>
      <c r="E69" s="87"/>
      <c r="F69" s="87"/>
      <c r="G69" s="87"/>
      <c r="H69" s="87"/>
      <c r="I69" s="87"/>
      <c r="J69" s="87"/>
    </row>
    <row r="70" spans="1:10" x14ac:dyDescent="0.3">
      <c r="A70" s="87"/>
      <c r="B70" s="87"/>
      <c r="C70" s="87"/>
      <c r="D70" s="87"/>
      <c r="E70" s="87"/>
      <c r="F70" s="87"/>
      <c r="G70" s="87"/>
      <c r="H70" s="87"/>
      <c r="I70" s="87"/>
      <c r="J70" s="87"/>
    </row>
    <row r="71" spans="1:10" x14ac:dyDescent="0.3">
      <c r="A71" s="87"/>
      <c r="B71" s="87"/>
      <c r="C71" s="87"/>
      <c r="D71" s="87"/>
      <c r="E71" s="87"/>
      <c r="F71" s="87"/>
      <c r="G71" s="87"/>
      <c r="H71" s="87"/>
      <c r="I71" s="87"/>
      <c r="J71" s="87"/>
    </row>
    <row r="72" spans="1:10" x14ac:dyDescent="0.3">
      <c r="A72" s="87"/>
      <c r="B72" s="87"/>
      <c r="C72" s="87"/>
      <c r="D72" s="87"/>
      <c r="E72" s="87"/>
      <c r="F72" s="87"/>
      <c r="G72" s="87"/>
      <c r="H72" s="87"/>
      <c r="I72" s="87"/>
      <c r="J72" s="87"/>
    </row>
    <row r="73" spans="1:10" x14ac:dyDescent="0.3">
      <c r="A73" s="87"/>
      <c r="B73" s="87"/>
      <c r="C73" s="87"/>
      <c r="D73" s="87"/>
      <c r="E73" s="87"/>
      <c r="F73" s="87"/>
      <c r="G73" s="87"/>
      <c r="H73" s="87"/>
      <c r="I73" s="87"/>
      <c r="J73" s="87"/>
    </row>
    <row r="74" spans="1:10" x14ac:dyDescent="0.3">
      <c r="A74" s="87"/>
      <c r="B74" s="87"/>
      <c r="C74" s="87"/>
      <c r="D74" s="87"/>
      <c r="E74" s="87"/>
      <c r="F74" s="87"/>
      <c r="G74" s="87"/>
      <c r="H74" s="87"/>
      <c r="I74" s="87"/>
      <c r="J74" s="87"/>
    </row>
    <row r="75" spans="1:10" x14ac:dyDescent="0.3">
      <c r="A75" s="87"/>
      <c r="B75" s="87"/>
      <c r="C75" s="87"/>
      <c r="D75" s="87"/>
      <c r="E75" s="87"/>
      <c r="F75" s="87"/>
      <c r="G75" s="87"/>
      <c r="H75" s="87"/>
      <c r="I75" s="87"/>
      <c r="J75" s="87"/>
    </row>
    <row r="76" spans="1:10" x14ac:dyDescent="0.3">
      <c r="A76" s="87"/>
      <c r="B76" s="87"/>
      <c r="C76" s="87"/>
      <c r="D76" s="87"/>
      <c r="E76" s="87"/>
      <c r="F76" s="87"/>
      <c r="G76" s="87"/>
      <c r="H76" s="87"/>
      <c r="I76" s="87"/>
      <c r="J76" s="87"/>
    </row>
    <row r="77" spans="1:10" x14ac:dyDescent="0.3">
      <c r="A77" s="87"/>
      <c r="B77" s="87"/>
      <c r="C77" s="87"/>
      <c r="D77" s="87"/>
      <c r="E77" s="87"/>
      <c r="F77" s="87"/>
      <c r="G77" s="87"/>
      <c r="H77" s="87"/>
      <c r="I77" s="87"/>
      <c r="J77" s="87"/>
    </row>
    <row r="78" spans="1:10" x14ac:dyDescent="0.3">
      <c r="A78" s="87"/>
      <c r="B78" s="87"/>
      <c r="C78" s="87"/>
      <c r="D78" s="87"/>
      <c r="E78" s="87"/>
      <c r="F78" s="87"/>
      <c r="G78" s="87"/>
      <c r="H78" s="87"/>
      <c r="I78" s="87"/>
      <c r="J78" s="87"/>
    </row>
    <row r="79" spans="1:10" x14ac:dyDescent="0.3">
      <c r="A79" s="87"/>
      <c r="B79" s="87"/>
      <c r="C79" s="87"/>
      <c r="D79" s="87"/>
      <c r="E79" s="87"/>
      <c r="F79" s="87"/>
      <c r="G79" s="87"/>
      <c r="H79" s="87"/>
      <c r="I79" s="87"/>
      <c r="J79" s="87"/>
    </row>
    <row r="80" spans="1:10" x14ac:dyDescent="0.3">
      <c r="A80" s="87"/>
      <c r="B80" s="87"/>
      <c r="C80" s="87"/>
      <c r="D80" s="87"/>
      <c r="E80" s="87"/>
      <c r="F80" s="87"/>
      <c r="G80" s="87"/>
      <c r="H80" s="87"/>
      <c r="I80" s="87"/>
      <c r="J80" s="87"/>
    </row>
    <row r="81" spans="1:10" x14ac:dyDescent="0.3">
      <c r="A81" s="87"/>
      <c r="B81" s="87"/>
      <c r="C81" s="87"/>
      <c r="D81" s="87"/>
      <c r="E81" s="87"/>
      <c r="F81" s="87"/>
      <c r="G81" s="87"/>
      <c r="H81" s="87"/>
      <c r="I81" s="87"/>
      <c r="J81" s="87"/>
    </row>
    <row r="82" spans="1:10" x14ac:dyDescent="0.3">
      <c r="A82" s="87"/>
      <c r="B82" s="87"/>
      <c r="C82" s="87"/>
      <c r="D82" s="87"/>
      <c r="E82" s="87"/>
      <c r="F82" s="87"/>
      <c r="G82" s="87"/>
      <c r="H82" s="87"/>
      <c r="I82" s="87"/>
      <c r="J82" s="87"/>
    </row>
    <row r="83" spans="1:10" x14ac:dyDescent="0.3">
      <c r="A83" s="87"/>
      <c r="B83" s="87"/>
      <c r="C83" s="87"/>
      <c r="D83" s="87"/>
      <c r="E83" s="87"/>
      <c r="F83" s="87"/>
      <c r="G83" s="87"/>
      <c r="H83" s="87"/>
      <c r="I83" s="87"/>
      <c r="J83" s="87"/>
    </row>
    <row r="84" spans="1:10" x14ac:dyDescent="0.3">
      <c r="A84" s="87"/>
      <c r="B84" s="87"/>
      <c r="C84" s="87"/>
      <c r="D84" s="87"/>
      <c r="E84" s="87"/>
      <c r="F84" s="87"/>
      <c r="G84" s="87"/>
      <c r="H84" s="87"/>
      <c r="I84" s="87"/>
      <c r="J84" s="87"/>
    </row>
    <row r="85" spans="1:10" x14ac:dyDescent="0.3">
      <c r="A85" s="87"/>
      <c r="B85" s="87"/>
      <c r="C85" s="87"/>
      <c r="D85" s="87"/>
      <c r="E85" s="87"/>
      <c r="F85" s="87"/>
      <c r="G85" s="87"/>
      <c r="H85" s="87"/>
      <c r="I85" s="87"/>
      <c r="J85" s="87"/>
    </row>
    <row r="86" spans="1:10" x14ac:dyDescent="0.3">
      <c r="A86" s="87"/>
      <c r="B86" s="87"/>
      <c r="C86" s="87"/>
      <c r="D86" s="87"/>
      <c r="E86" s="87"/>
      <c r="F86" s="87"/>
      <c r="G86" s="87"/>
      <c r="H86" s="87"/>
      <c r="I86" s="87"/>
      <c r="J86" s="87"/>
    </row>
    <row r="87" spans="1:10" x14ac:dyDescent="0.3">
      <c r="A87" s="87"/>
      <c r="B87" s="87"/>
      <c r="C87" s="87"/>
      <c r="D87" s="87"/>
      <c r="E87" s="87"/>
      <c r="F87" s="87"/>
      <c r="G87" s="87"/>
      <c r="H87" s="87"/>
      <c r="I87" s="87"/>
      <c r="J87" s="87"/>
    </row>
    <row r="88" spans="1:10" x14ac:dyDescent="0.3">
      <c r="A88" s="87"/>
      <c r="B88" s="87"/>
      <c r="C88" s="87"/>
      <c r="D88" s="87"/>
      <c r="E88" s="87"/>
      <c r="F88" s="87"/>
      <c r="G88" s="87"/>
      <c r="H88" s="87"/>
      <c r="I88" s="87"/>
      <c r="J88" s="87"/>
    </row>
    <row r="89" spans="1:10" x14ac:dyDescent="0.3">
      <c r="A89" s="87"/>
      <c r="B89" s="87"/>
      <c r="C89" s="87"/>
      <c r="D89" s="87"/>
      <c r="E89" s="87"/>
      <c r="F89" s="87"/>
      <c r="G89" s="87"/>
      <c r="H89" s="87"/>
      <c r="I89" s="87"/>
      <c r="J89" s="87"/>
    </row>
    <row r="90" spans="1:10" x14ac:dyDescent="0.3">
      <c r="A90" s="87"/>
      <c r="B90" s="87"/>
      <c r="C90" s="87"/>
      <c r="D90" s="87"/>
      <c r="E90" s="87"/>
      <c r="F90" s="87"/>
      <c r="G90" s="87"/>
      <c r="H90" s="87"/>
      <c r="I90" s="87"/>
      <c r="J90" s="87"/>
    </row>
    <row r="91" spans="1:10" x14ac:dyDescent="0.3">
      <c r="A91" s="87"/>
      <c r="B91" s="87"/>
      <c r="C91" s="87"/>
      <c r="D91" s="87"/>
      <c r="E91" s="87"/>
      <c r="F91" s="87"/>
      <c r="G91" s="87"/>
      <c r="H91" s="87"/>
      <c r="I91" s="87"/>
      <c r="J91" s="87"/>
    </row>
    <row r="92" spans="1:10" x14ac:dyDescent="0.3">
      <c r="A92" s="87"/>
      <c r="B92" s="87"/>
      <c r="C92" s="87"/>
      <c r="D92" s="87"/>
      <c r="E92" s="87"/>
      <c r="F92" s="87"/>
      <c r="G92" s="87"/>
      <c r="H92" s="87"/>
      <c r="I92" s="87"/>
      <c r="J92" s="87"/>
    </row>
    <row r="93" spans="1:10" x14ac:dyDescent="0.3">
      <c r="A93" s="87"/>
      <c r="B93" s="87"/>
      <c r="C93" s="87"/>
      <c r="D93" s="87"/>
      <c r="E93" s="87"/>
      <c r="F93" s="87"/>
      <c r="G93" s="87"/>
      <c r="H93" s="87"/>
      <c r="I93" s="87"/>
    </row>
    <row r="94" spans="1:10" x14ac:dyDescent="0.3">
      <c r="A94" s="87"/>
      <c r="B94" s="87"/>
      <c r="C94" s="87"/>
      <c r="D94" s="87"/>
      <c r="E94" s="87"/>
      <c r="F94" s="87"/>
      <c r="G94" s="87"/>
      <c r="H94" s="87"/>
      <c r="I94" s="87"/>
    </row>
    <row r="95" spans="1:10" x14ac:dyDescent="0.3">
      <c r="A95" s="87"/>
      <c r="B95" s="87"/>
      <c r="C95" s="87"/>
      <c r="D95" s="87"/>
      <c r="E95" s="87"/>
      <c r="F95" s="87"/>
      <c r="G95" s="87"/>
      <c r="H95" s="87"/>
      <c r="I95" s="87"/>
    </row>
    <row r="96" spans="1:10" x14ac:dyDescent="0.3">
      <c r="A96" s="87"/>
      <c r="B96" s="87"/>
      <c r="C96" s="87"/>
      <c r="D96" s="87"/>
      <c r="E96" s="87"/>
      <c r="F96" s="87"/>
      <c r="G96" s="87"/>
      <c r="H96" s="87"/>
      <c r="I96" s="87"/>
    </row>
    <row r="97" spans="1:9" x14ac:dyDescent="0.3">
      <c r="A97" s="87"/>
      <c r="B97" s="87"/>
      <c r="C97" s="87"/>
      <c r="D97" s="87"/>
      <c r="E97" s="87"/>
      <c r="F97" s="87"/>
      <c r="G97" s="87"/>
      <c r="H97" s="87"/>
      <c r="I97" s="87"/>
    </row>
    <row r="98" spans="1:9" x14ac:dyDescent="0.3">
      <c r="A98" s="87"/>
      <c r="B98" s="87"/>
      <c r="C98" s="87"/>
      <c r="D98" s="87"/>
      <c r="E98" s="87"/>
      <c r="F98" s="87"/>
      <c r="G98" s="87"/>
      <c r="H98" s="87"/>
      <c r="I98" s="87"/>
    </row>
    <row r="99" spans="1:9" x14ac:dyDescent="0.3">
      <c r="A99" s="87"/>
      <c r="B99" s="87"/>
      <c r="C99" s="87"/>
      <c r="D99" s="87"/>
      <c r="E99" s="87"/>
      <c r="F99" s="87"/>
      <c r="G99" s="87"/>
      <c r="H99" s="87"/>
      <c r="I99" s="87"/>
    </row>
    <row r="100" spans="1:9" x14ac:dyDescent="0.3">
      <c r="A100" s="87"/>
      <c r="B100" s="87"/>
      <c r="C100" s="87"/>
      <c r="D100" s="87"/>
      <c r="E100" s="87"/>
      <c r="F100" s="87"/>
      <c r="G100" s="87"/>
      <c r="H100" s="87"/>
      <c r="I100" s="87"/>
    </row>
    <row r="101" spans="1:9" x14ac:dyDescent="0.3">
      <c r="A101" s="87"/>
      <c r="B101" s="87"/>
      <c r="C101" s="87"/>
      <c r="D101" s="87"/>
      <c r="E101" s="87"/>
      <c r="F101" s="87"/>
      <c r="G101" s="87"/>
      <c r="H101" s="87"/>
      <c r="I101" s="87"/>
    </row>
    <row r="102" spans="1:9" x14ac:dyDescent="0.3">
      <c r="A102" s="87"/>
      <c r="B102" s="87"/>
      <c r="C102" s="87"/>
      <c r="D102" s="87"/>
      <c r="E102" s="87"/>
      <c r="F102" s="87"/>
      <c r="G102" s="87"/>
      <c r="H102" s="87"/>
      <c r="I102" s="87"/>
    </row>
    <row r="103" spans="1:9" x14ac:dyDescent="0.3">
      <c r="A103" s="87"/>
      <c r="B103" s="87"/>
      <c r="C103" s="87"/>
      <c r="D103" s="87"/>
      <c r="E103" s="87"/>
      <c r="F103" s="87"/>
      <c r="G103" s="87"/>
      <c r="H103" s="87"/>
      <c r="I103" s="87"/>
    </row>
    <row r="104" spans="1:9" x14ac:dyDescent="0.3">
      <c r="A104" s="87"/>
      <c r="B104" s="87"/>
      <c r="C104" s="87"/>
      <c r="D104" s="87"/>
      <c r="E104" s="87"/>
      <c r="F104" s="87"/>
      <c r="G104" s="87"/>
      <c r="H104" s="87"/>
      <c r="I104" s="87"/>
    </row>
    <row r="105" spans="1:9" x14ac:dyDescent="0.3">
      <c r="A105" s="87"/>
      <c r="B105" s="87"/>
      <c r="C105" s="87"/>
      <c r="D105" s="87"/>
      <c r="E105" s="87"/>
      <c r="F105" s="87"/>
      <c r="G105" s="87"/>
      <c r="H105" s="87"/>
      <c r="I105" s="87"/>
    </row>
    <row r="106" spans="1:9" x14ac:dyDescent="0.3">
      <c r="A106" s="87"/>
      <c r="B106" s="87"/>
      <c r="C106" s="87"/>
      <c r="D106" s="87"/>
      <c r="E106" s="87"/>
      <c r="F106" s="87"/>
      <c r="G106" s="87"/>
      <c r="H106" s="87"/>
      <c r="I106" s="87"/>
    </row>
    <row r="107" spans="1:9" x14ac:dyDescent="0.3">
      <c r="A107" s="87"/>
      <c r="B107" s="87"/>
      <c r="C107" s="87"/>
      <c r="D107" s="87"/>
      <c r="E107" s="87"/>
      <c r="F107" s="87"/>
      <c r="G107" s="87"/>
      <c r="H107" s="87"/>
      <c r="I107" s="87"/>
    </row>
    <row r="108" spans="1:9" x14ac:dyDescent="0.3">
      <c r="A108" s="87"/>
      <c r="B108" s="87"/>
      <c r="C108" s="87"/>
      <c r="D108" s="87"/>
      <c r="E108" s="87"/>
      <c r="F108" s="87"/>
      <c r="G108" s="87"/>
      <c r="H108" s="87"/>
      <c r="I108" s="87"/>
    </row>
    <row r="109" spans="1:9" x14ac:dyDescent="0.3">
      <c r="A109" s="87"/>
      <c r="B109" s="87"/>
      <c r="C109" s="87"/>
      <c r="D109" s="87"/>
      <c r="E109" s="87"/>
      <c r="F109" s="87"/>
      <c r="G109" s="87"/>
      <c r="H109" s="87"/>
      <c r="I109" s="87"/>
    </row>
    <row r="110" spans="1:9" x14ac:dyDescent="0.3">
      <c r="A110" s="87"/>
      <c r="B110" s="87"/>
      <c r="C110" s="87"/>
      <c r="D110" s="87"/>
      <c r="E110" s="87"/>
      <c r="F110" s="87"/>
      <c r="G110" s="87"/>
      <c r="H110" s="87"/>
      <c r="I110" s="87"/>
    </row>
    <row r="111" spans="1:9" x14ac:dyDescent="0.3">
      <c r="A111" s="87"/>
      <c r="B111" s="87"/>
      <c r="C111" s="87"/>
      <c r="D111" s="87"/>
      <c r="E111" s="87"/>
      <c r="F111" s="87"/>
      <c r="G111" s="87"/>
      <c r="H111" s="87"/>
      <c r="I111" s="87"/>
    </row>
    <row r="112" spans="1:9" x14ac:dyDescent="0.3">
      <c r="A112" s="87"/>
      <c r="B112" s="87"/>
      <c r="C112" s="87"/>
      <c r="D112" s="87"/>
      <c r="E112" s="87"/>
      <c r="F112" s="87"/>
      <c r="G112" s="87"/>
      <c r="H112" s="87"/>
      <c r="I112" s="87"/>
    </row>
    <row r="113" spans="1:9" x14ac:dyDescent="0.3">
      <c r="A113" s="87"/>
      <c r="B113" s="87"/>
      <c r="C113" s="87"/>
      <c r="D113" s="87"/>
      <c r="E113" s="87"/>
      <c r="F113" s="87"/>
      <c r="G113" s="87"/>
      <c r="H113" s="87"/>
      <c r="I113" s="87"/>
    </row>
    <row r="114" spans="1:9" x14ac:dyDescent="0.3">
      <c r="A114" s="87"/>
      <c r="B114" s="87"/>
      <c r="C114" s="87"/>
      <c r="D114" s="87"/>
      <c r="E114" s="87"/>
      <c r="F114" s="87"/>
      <c r="G114" s="87"/>
      <c r="H114" s="87"/>
      <c r="I114" s="87"/>
    </row>
    <row r="115" spans="1:9" x14ac:dyDescent="0.3">
      <c r="A115" s="87"/>
      <c r="B115" s="87"/>
      <c r="C115" s="87"/>
      <c r="D115" s="87"/>
      <c r="E115" s="87"/>
      <c r="F115" s="87"/>
      <c r="G115" s="87"/>
      <c r="H115" s="87"/>
      <c r="I115" s="87"/>
    </row>
    <row r="116" spans="1:9" x14ac:dyDescent="0.3">
      <c r="A116" s="87"/>
      <c r="B116" s="87"/>
      <c r="C116" s="87"/>
      <c r="D116" s="87"/>
      <c r="E116" s="87"/>
      <c r="F116" s="87"/>
      <c r="G116" s="87"/>
      <c r="H116" s="87"/>
      <c r="I116" s="87"/>
    </row>
    <row r="117" spans="1:9" x14ac:dyDescent="0.3">
      <c r="A117" s="87"/>
      <c r="B117" s="87"/>
      <c r="C117" s="87"/>
      <c r="D117" s="87"/>
      <c r="E117" s="87"/>
      <c r="F117" s="87"/>
      <c r="G117" s="87"/>
      <c r="H117" s="87"/>
      <c r="I117" s="87"/>
    </row>
    <row r="118" spans="1:9" x14ac:dyDescent="0.3">
      <c r="A118" s="87"/>
      <c r="B118" s="87"/>
      <c r="C118" s="87"/>
      <c r="D118" s="87"/>
      <c r="E118" s="87"/>
      <c r="F118" s="87"/>
      <c r="G118" s="87"/>
      <c r="H118" s="87"/>
      <c r="I118" s="87"/>
    </row>
    <row r="119" spans="1:9" x14ac:dyDescent="0.3">
      <c r="A119" s="87"/>
      <c r="B119" s="87"/>
      <c r="C119" s="87"/>
      <c r="D119" s="87"/>
      <c r="E119" s="87"/>
      <c r="F119" s="87"/>
      <c r="G119" s="87"/>
      <c r="H119" s="87"/>
      <c r="I119" s="87"/>
    </row>
    <row r="120" spans="1:9" x14ac:dyDescent="0.3">
      <c r="A120" s="87"/>
      <c r="B120" s="87"/>
      <c r="C120" s="87"/>
      <c r="D120" s="87"/>
      <c r="E120" s="87"/>
      <c r="F120" s="87"/>
      <c r="G120" s="87"/>
      <c r="H120" s="87"/>
      <c r="I120" s="87"/>
    </row>
    <row r="121" spans="1:9" x14ac:dyDescent="0.3">
      <c r="A121" s="87"/>
      <c r="B121" s="87"/>
      <c r="C121" s="87"/>
      <c r="D121" s="87"/>
      <c r="E121" s="87"/>
      <c r="F121" s="87"/>
      <c r="G121" s="87"/>
      <c r="H121" s="87"/>
      <c r="I121" s="87"/>
    </row>
    <row r="122" spans="1:9" x14ac:dyDescent="0.3">
      <c r="A122" s="87"/>
      <c r="B122" s="87"/>
      <c r="C122" s="87"/>
      <c r="D122" s="87"/>
      <c r="E122" s="87"/>
      <c r="F122" s="87"/>
      <c r="G122" s="87"/>
      <c r="H122" s="87"/>
      <c r="I122" s="87"/>
    </row>
    <row r="123" spans="1:9" x14ac:dyDescent="0.3">
      <c r="A123" s="87"/>
      <c r="B123" s="87"/>
      <c r="C123" s="87"/>
      <c r="D123" s="87"/>
      <c r="E123" s="87"/>
      <c r="F123" s="87"/>
      <c r="G123" s="87"/>
      <c r="H123" s="87"/>
      <c r="I123" s="87"/>
    </row>
    <row r="124" spans="1:9" x14ac:dyDescent="0.3">
      <c r="A124" s="87"/>
      <c r="B124" s="87"/>
      <c r="C124" s="87"/>
      <c r="D124" s="87"/>
      <c r="E124" s="87"/>
      <c r="F124" s="87"/>
      <c r="G124" s="87"/>
      <c r="H124" s="87"/>
      <c r="I124" s="87"/>
    </row>
    <row r="125" spans="1:9" x14ac:dyDescent="0.3">
      <c r="A125" s="87"/>
      <c r="B125" s="87"/>
      <c r="C125" s="87"/>
      <c r="D125" s="87"/>
      <c r="E125" s="87"/>
      <c r="F125" s="87"/>
      <c r="G125" s="87"/>
      <c r="H125" s="87"/>
      <c r="I125" s="87"/>
    </row>
    <row r="126" spans="1:9" x14ac:dyDescent="0.3">
      <c r="A126" s="87"/>
      <c r="B126" s="87"/>
      <c r="C126" s="87"/>
      <c r="D126" s="87"/>
      <c r="E126" s="87"/>
      <c r="F126" s="87"/>
      <c r="G126" s="87"/>
      <c r="H126" s="87"/>
      <c r="I126" s="87"/>
    </row>
    <row r="127" spans="1:9" x14ac:dyDescent="0.3">
      <c r="A127" s="87"/>
      <c r="B127" s="87"/>
      <c r="C127" s="87"/>
      <c r="D127" s="87"/>
      <c r="E127" s="87"/>
      <c r="F127" s="87"/>
      <c r="G127" s="87"/>
      <c r="H127" s="87"/>
      <c r="I127" s="87"/>
    </row>
    <row r="128" spans="1:9" x14ac:dyDescent="0.3">
      <c r="A128" s="87"/>
      <c r="B128" s="87"/>
      <c r="C128" s="87"/>
      <c r="D128" s="87"/>
      <c r="E128" s="87"/>
      <c r="F128" s="87"/>
      <c r="G128" s="87"/>
      <c r="H128" s="87"/>
      <c r="I128" s="87"/>
    </row>
    <row r="129" spans="1:9" x14ac:dyDescent="0.3">
      <c r="A129" s="87"/>
      <c r="B129" s="87"/>
      <c r="C129" s="87"/>
      <c r="D129" s="87"/>
      <c r="E129" s="87"/>
      <c r="F129" s="87"/>
      <c r="G129" s="87"/>
      <c r="H129" s="87"/>
      <c r="I129" s="87"/>
    </row>
    <row r="130" spans="1:9" x14ac:dyDescent="0.3">
      <c r="A130" s="87"/>
      <c r="B130" s="87"/>
      <c r="C130" s="87"/>
      <c r="D130" s="87"/>
      <c r="E130" s="87"/>
      <c r="F130" s="87"/>
      <c r="G130" s="87"/>
      <c r="H130" s="87"/>
      <c r="I130" s="87"/>
    </row>
    <row r="131" spans="1:9" x14ac:dyDescent="0.3">
      <c r="A131" s="87"/>
      <c r="B131" s="87"/>
      <c r="C131" s="87"/>
      <c r="D131" s="87"/>
      <c r="E131" s="87"/>
      <c r="F131" s="87"/>
      <c r="G131" s="87"/>
      <c r="H131" s="87"/>
      <c r="I131" s="87"/>
    </row>
    <row r="132" spans="1:9" x14ac:dyDescent="0.3">
      <c r="A132" s="87"/>
      <c r="B132" s="87"/>
      <c r="C132" s="87"/>
      <c r="D132" s="87"/>
      <c r="E132" s="87"/>
      <c r="F132" s="87"/>
      <c r="G132" s="87"/>
      <c r="H132" s="87"/>
      <c r="I132" s="87"/>
    </row>
    <row r="133" spans="1:9" x14ac:dyDescent="0.3">
      <c r="A133" s="87"/>
      <c r="B133" s="87"/>
      <c r="C133" s="87"/>
      <c r="D133" s="87"/>
      <c r="E133" s="87"/>
      <c r="F133" s="87"/>
      <c r="G133" s="87"/>
      <c r="H133" s="87"/>
      <c r="I133" s="87"/>
    </row>
    <row r="134" spans="1:9" x14ac:dyDescent="0.3">
      <c r="A134" s="87"/>
      <c r="B134" s="87"/>
      <c r="C134" s="87"/>
      <c r="D134" s="87"/>
      <c r="E134" s="87"/>
      <c r="F134" s="87"/>
      <c r="G134" s="87"/>
      <c r="H134" s="87"/>
      <c r="I134" s="87"/>
    </row>
    <row r="135" spans="1:9" x14ac:dyDescent="0.3">
      <c r="A135" s="87"/>
      <c r="B135" s="87"/>
      <c r="C135" s="87"/>
      <c r="D135" s="87"/>
      <c r="E135" s="87"/>
      <c r="F135" s="87"/>
      <c r="G135" s="87"/>
      <c r="H135" s="87"/>
      <c r="I135" s="87"/>
    </row>
    <row r="136" spans="1:9" x14ac:dyDescent="0.3">
      <c r="A136" s="87"/>
      <c r="B136" s="87"/>
      <c r="C136" s="87"/>
      <c r="D136" s="87"/>
      <c r="E136" s="87"/>
      <c r="F136" s="87"/>
      <c r="G136" s="87"/>
      <c r="H136" s="87"/>
      <c r="I136" s="87"/>
    </row>
    <row r="137" spans="1:9" x14ac:dyDescent="0.3">
      <c r="A137" s="87"/>
      <c r="B137" s="87"/>
      <c r="C137" s="87"/>
      <c r="D137" s="87"/>
      <c r="E137" s="87"/>
      <c r="F137" s="87"/>
      <c r="G137" s="87"/>
      <c r="H137" s="87"/>
      <c r="I137" s="87"/>
    </row>
    <row r="138" spans="1:9" x14ac:dyDescent="0.3">
      <c r="A138" s="87"/>
      <c r="B138" s="87"/>
      <c r="C138" s="87"/>
      <c r="D138" s="87"/>
      <c r="E138" s="87"/>
      <c r="F138" s="87"/>
      <c r="G138" s="87"/>
      <c r="H138" s="87"/>
      <c r="I138" s="87"/>
    </row>
    <row r="139" spans="1:9" x14ac:dyDescent="0.3">
      <c r="A139" s="87"/>
      <c r="B139" s="87"/>
      <c r="C139" s="87"/>
      <c r="D139" s="87"/>
      <c r="E139" s="87"/>
      <c r="F139" s="87"/>
      <c r="G139" s="87"/>
      <c r="H139" s="87"/>
      <c r="I139" s="87"/>
    </row>
    <row r="140" spans="1:9" x14ac:dyDescent="0.3">
      <c r="A140" s="87"/>
      <c r="B140" s="87"/>
      <c r="C140" s="87"/>
      <c r="D140" s="87"/>
      <c r="E140" s="87"/>
      <c r="F140" s="87"/>
      <c r="G140" s="87"/>
      <c r="H140" s="87"/>
      <c r="I140" s="87"/>
    </row>
    <row r="141" spans="1:9" x14ac:dyDescent="0.3">
      <c r="A141" s="87"/>
      <c r="B141" s="87"/>
      <c r="C141" s="87"/>
      <c r="D141" s="87"/>
      <c r="E141" s="87"/>
      <c r="F141" s="87"/>
      <c r="G141" s="87"/>
      <c r="H141" s="87"/>
      <c r="I141" s="87"/>
    </row>
    <row r="142" spans="1:9" x14ac:dyDescent="0.3">
      <c r="A142" s="87"/>
      <c r="B142" s="87"/>
      <c r="C142" s="87"/>
      <c r="D142" s="87"/>
      <c r="E142" s="87"/>
      <c r="F142" s="87"/>
      <c r="G142" s="87"/>
      <c r="H142" s="87"/>
      <c r="I142" s="87"/>
    </row>
    <row r="143" spans="1:9" x14ac:dyDescent="0.3">
      <c r="A143" s="87"/>
      <c r="B143" s="87"/>
      <c r="C143" s="87"/>
      <c r="D143" s="87"/>
      <c r="E143" s="87"/>
      <c r="F143" s="87"/>
      <c r="G143" s="87"/>
      <c r="H143" s="87"/>
      <c r="I143" s="87"/>
    </row>
    <row r="144" spans="1:9" x14ac:dyDescent="0.3">
      <c r="A144" s="87"/>
      <c r="B144" s="87"/>
      <c r="C144" s="87"/>
      <c r="D144" s="87"/>
      <c r="E144" s="87"/>
      <c r="F144" s="87"/>
      <c r="G144" s="87"/>
      <c r="H144" s="87"/>
      <c r="I144" s="87"/>
    </row>
    <row r="145" spans="1:9" x14ac:dyDescent="0.3">
      <c r="A145" s="87"/>
      <c r="B145" s="87"/>
      <c r="C145" s="87"/>
      <c r="D145" s="87"/>
      <c r="E145" s="87"/>
      <c r="F145" s="87"/>
      <c r="G145" s="87"/>
      <c r="H145" s="87"/>
      <c r="I145" s="87"/>
    </row>
    <row r="146" spans="1:9" x14ac:dyDescent="0.3">
      <c r="A146" s="87"/>
      <c r="B146" s="87"/>
      <c r="C146" s="87"/>
      <c r="D146" s="87"/>
      <c r="E146" s="87"/>
      <c r="F146" s="87"/>
      <c r="G146" s="87"/>
      <c r="H146" s="87"/>
      <c r="I146" s="87"/>
    </row>
    <row r="147" spans="1:9" x14ac:dyDescent="0.3">
      <c r="A147" s="87"/>
      <c r="B147" s="87"/>
      <c r="C147" s="87"/>
      <c r="D147" s="87"/>
      <c r="E147" s="87"/>
      <c r="F147" s="87"/>
      <c r="G147" s="87"/>
      <c r="H147" s="87"/>
      <c r="I147" s="87"/>
    </row>
    <row r="148" spans="1:9" x14ac:dyDescent="0.3">
      <c r="A148" s="87"/>
      <c r="B148" s="87"/>
      <c r="C148" s="87"/>
      <c r="D148" s="87"/>
      <c r="E148" s="87"/>
      <c r="F148" s="87"/>
      <c r="G148" s="87"/>
      <c r="H148" s="87"/>
      <c r="I148" s="87"/>
    </row>
    <row r="149" spans="1:9" x14ac:dyDescent="0.3">
      <c r="A149" s="87"/>
      <c r="B149" s="87"/>
      <c r="C149" s="87"/>
      <c r="D149" s="87"/>
      <c r="E149" s="87"/>
      <c r="F149" s="87"/>
      <c r="G149" s="87"/>
      <c r="H149" s="87"/>
      <c r="I149" s="87"/>
    </row>
    <row r="150" spans="1:9" x14ac:dyDescent="0.3">
      <c r="A150" s="87"/>
      <c r="B150" s="87"/>
      <c r="C150" s="87"/>
      <c r="D150" s="87"/>
      <c r="E150" s="87"/>
      <c r="F150" s="87"/>
      <c r="G150" s="87"/>
      <c r="H150" s="87"/>
      <c r="I150" s="87"/>
    </row>
    <row r="151" spans="1:9" x14ac:dyDescent="0.3">
      <c r="A151" s="87"/>
      <c r="B151" s="87"/>
      <c r="C151" s="87"/>
      <c r="D151" s="87"/>
      <c r="E151" s="87"/>
      <c r="F151" s="87"/>
      <c r="G151" s="87"/>
      <c r="H151" s="87"/>
      <c r="I151" s="87"/>
    </row>
    <row r="152" spans="1:9" x14ac:dyDescent="0.3">
      <c r="A152" s="87"/>
      <c r="B152" s="87"/>
      <c r="C152" s="87"/>
      <c r="D152" s="87"/>
      <c r="E152" s="87"/>
      <c r="F152" s="87"/>
      <c r="G152" s="87"/>
      <c r="H152" s="87"/>
      <c r="I152" s="87"/>
    </row>
    <row r="153" spans="1:9" x14ac:dyDescent="0.3">
      <c r="A153" s="87"/>
      <c r="B153" s="87"/>
      <c r="C153" s="87"/>
      <c r="D153" s="87"/>
      <c r="E153" s="87"/>
      <c r="F153" s="87"/>
      <c r="G153" s="87"/>
      <c r="H153" s="87"/>
      <c r="I153" s="87"/>
    </row>
    <row r="154" spans="1:9" x14ac:dyDescent="0.3">
      <c r="A154" s="87"/>
      <c r="B154" s="87"/>
      <c r="C154" s="87"/>
      <c r="D154" s="87"/>
      <c r="E154" s="87"/>
      <c r="F154" s="87"/>
      <c r="G154" s="87"/>
      <c r="H154" s="87"/>
      <c r="I154" s="87"/>
    </row>
    <row r="155" spans="1:9" x14ac:dyDescent="0.3">
      <c r="A155" s="87"/>
      <c r="B155" s="87"/>
      <c r="C155" s="87"/>
      <c r="D155" s="87"/>
      <c r="E155" s="87"/>
      <c r="F155" s="87"/>
      <c r="G155" s="87"/>
      <c r="H155" s="87"/>
      <c r="I155" s="87"/>
    </row>
    <row r="156" spans="1:9" x14ac:dyDescent="0.3">
      <c r="A156" s="87"/>
      <c r="B156" s="87"/>
      <c r="C156" s="87"/>
      <c r="D156" s="87"/>
      <c r="E156" s="87"/>
      <c r="F156" s="87"/>
      <c r="G156" s="87"/>
      <c r="H156" s="87"/>
      <c r="I156" s="87"/>
    </row>
    <row r="157" spans="1:9" x14ac:dyDescent="0.3">
      <c r="A157" s="87"/>
      <c r="B157" s="87"/>
      <c r="C157" s="87"/>
      <c r="D157" s="87"/>
      <c r="E157" s="87"/>
      <c r="F157" s="87"/>
      <c r="G157" s="87"/>
      <c r="H157" s="87"/>
      <c r="I157" s="87"/>
    </row>
    <row r="158" spans="1:9" x14ac:dyDescent="0.3">
      <c r="A158" s="87"/>
      <c r="B158" s="87"/>
      <c r="C158" s="87"/>
      <c r="D158" s="87"/>
      <c r="E158" s="87"/>
      <c r="F158" s="87"/>
      <c r="G158" s="87"/>
      <c r="H158" s="87"/>
      <c r="I158" s="87"/>
    </row>
    <row r="159" spans="1:9" x14ac:dyDescent="0.3">
      <c r="A159" s="87"/>
      <c r="B159" s="87"/>
      <c r="C159" s="87"/>
      <c r="D159" s="87"/>
      <c r="E159" s="87"/>
      <c r="F159" s="87"/>
      <c r="G159" s="87"/>
      <c r="H159" s="87"/>
      <c r="I159" s="87"/>
    </row>
    <row r="160" spans="1:9" x14ac:dyDescent="0.3">
      <c r="A160" s="87"/>
      <c r="B160" s="87"/>
      <c r="C160" s="87"/>
      <c r="D160" s="87"/>
      <c r="E160" s="87"/>
      <c r="F160" s="87"/>
      <c r="G160" s="87"/>
      <c r="H160" s="87"/>
      <c r="I160" s="87"/>
    </row>
    <row r="161" spans="1:9" x14ac:dyDescent="0.3">
      <c r="A161" s="87"/>
      <c r="B161" s="87"/>
      <c r="C161" s="87"/>
      <c r="D161" s="87"/>
      <c r="E161" s="87"/>
      <c r="F161" s="87"/>
      <c r="G161" s="87"/>
      <c r="H161" s="87"/>
      <c r="I161" s="87"/>
    </row>
    <row r="162" spans="1:9" x14ac:dyDescent="0.3">
      <c r="A162" s="87"/>
      <c r="B162" s="87"/>
      <c r="C162" s="87"/>
      <c r="D162" s="87"/>
      <c r="E162" s="87"/>
      <c r="F162" s="87"/>
      <c r="G162" s="87"/>
      <c r="H162" s="87"/>
      <c r="I162" s="87"/>
    </row>
    <row r="163" spans="1:9" x14ac:dyDescent="0.3">
      <c r="A163" s="87"/>
      <c r="B163" s="87"/>
      <c r="C163" s="87"/>
      <c r="D163" s="87"/>
      <c r="E163" s="87"/>
      <c r="F163" s="87"/>
      <c r="G163" s="87"/>
      <c r="H163" s="87"/>
      <c r="I163" s="87"/>
    </row>
    <row r="164" spans="1:9" x14ac:dyDescent="0.3">
      <c r="A164" s="87"/>
      <c r="B164" s="87"/>
      <c r="C164" s="87"/>
      <c r="D164" s="87"/>
      <c r="E164" s="87"/>
      <c r="F164" s="87"/>
      <c r="G164" s="87"/>
      <c r="H164" s="87"/>
      <c r="I164" s="87"/>
    </row>
    <row r="165" spans="1:9" x14ac:dyDescent="0.3">
      <c r="A165" s="87"/>
      <c r="B165" s="87"/>
      <c r="C165" s="87"/>
      <c r="D165" s="87"/>
      <c r="E165" s="87"/>
      <c r="F165" s="87"/>
      <c r="G165" s="87"/>
      <c r="H165" s="87"/>
      <c r="I165" s="87"/>
    </row>
    <row r="166" spans="1:9" x14ac:dyDescent="0.3">
      <c r="A166" s="87"/>
      <c r="B166" s="87"/>
      <c r="C166" s="87"/>
      <c r="D166" s="87"/>
      <c r="E166" s="87"/>
      <c r="F166" s="87"/>
      <c r="G166" s="87"/>
      <c r="H166" s="87"/>
      <c r="I166" s="87"/>
    </row>
    <row r="167" spans="1:9" x14ac:dyDescent="0.3">
      <c r="A167" s="87"/>
      <c r="B167" s="87"/>
      <c r="C167" s="87"/>
      <c r="D167" s="87"/>
      <c r="E167" s="87"/>
      <c r="F167" s="87"/>
      <c r="G167" s="87"/>
      <c r="H167" s="87"/>
      <c r="I167" s="87"/>
    </row>
    <row r="168" spans="1:9" x14ac:dyDescent="0.3">
      <c r="A168" s="87"/>
      <c r="B168" s="87"/>
      <c r="C168" s="87"/>
      <c r="D168" s="87"/>
      <c r="E168" s="87"/>
      <c r="F168" s="87"/>
      <c r="G168" s="87"/>
      <c r="H168" s="87"/>
      <c r="I168" s="87"/>
    </row>
    <row r="169" spans="1:9" x14ac:dyDescent="0.3">
      <c r="A169" s="87"/>
      <c r="B169" s="87"/>
      <c r="C169" s="87"/>
      <c r="D169" s="87"/>
      <c r="E169" s="87"/>
      <c r="F169" s="87"/>
      <c r="G169" s="87"/>
      <c r="H169" s="87"/>
      <c r="I169" s="87"/>
    </row>
    <row r="170" spans="1:9" x14ac:dyDescent="0.3">
      <c r="A170" s="87"/>
      <c r="B170" s="87"/>
      <c r="C170" s="87"/>
      <c r="D170" s="87"/>
      <c r="E170" s="87"/>
      <c r="F170" s="87"/>
      <c r="G170" s="87"/>
      <c r="H170" s="87"/>
      <c r="I170" s="87"/>
    </row>
    <row r="171" spans="1:9" x14ac:dyDescent="0.3">
      <c r="A171" s="87"/>
      <c r="B171" s="87"/>
      <c r="C171" s="87"/>
      <c r="D171" s="87"/>
      <c r="E171" s="87"/>
      <c r="F171" s="87"/>
      <c r="G171" s="87"/>
      <c r="H171" s="87"/>
      <c r="I171" s="87"/>
    </row>
    <row r="172" spans="1:9" x14ac:dyDescent="0.3">
      <c r="A172" s="87"/>
      <c r="B172" s="87"/>
      <c r="C172" s="87"/>
      <c r="D172" s="87"/>
      <c r="E172" s="87"/>
      <c r="F172" s="87"/>
      <c r="G172" s="87"/>
      <c r="H172" s="87"/>
      <c r="I172" s="87"/>
    </row>
    <row r="173" spans="1:9" x14ac:dyDescent="0.3">
      <c r="A173" s="87"/>
      <c r="B173" s="87"/>
      <c r="C173" s="87"/>
      <c r="D173" s="87"/>
      <c r="E173" s="87"/>
      <c r="F173" s="87"/>
      <c r="G173" s="87"/>
      <c r="H173" s="87"/>
      <c r="I173" s="87"/>
    </row>
    <row r="174" spans="1:9" x14ac:dyDescent="0.3">
      <c r="A174" s="87"/>
      <c r="B174" s="87"/>
      <c r="C174" s="87"/>
      <c r="D174" s="87"/>
      <c r="E174" s="87"/>
      <c r="F174" s="87"/>
      <c r="G174" s="87"/>
      <c r="H174" s="87"/>
      <c r="I174" s="87"/>
    </row>
    <row r="175" spans="1:9" x14ac:dyDescent="0.3">
      <c r="A175" s="87"/>
      <c r="B175" s="87"/>
      <c r="C175" s="87"/>
      <c r="D175" s="87"/>
      <c r="E175" s="87"/>
      <c r="F175" s="87"/>
      <c r="G175" s="87"/>
      <c r="H175" s="87"/>
      <c r="I175" s="87"/>
    </row>
    <row r="176" spans="1:9" x14ac:dyDescent="0.3">
      <c r="A176" s="87"/>
      <c r="B176" s="87"/>
      <c r="C176" s="87"/>
      <c r="D176" s="87"/>
      <c r="E176" s="87"/>
      <c r="F176" s="87"/>
      <c r="G176" s="87"/>
      <c r="H176" s="87"/>
      <c r="I176" s="87"/>
    </row>
    <row r="177" spans="1:9" x14ac:dyDescent="0.3">
      <c r="A177" s="87"/>
      <c r="B177" s="87"/>
      <c r="C177" s="87"/>
      <c r="D177" s="87"/>
      <c r="E177" s="87"/>
      <c r="F177" s="87"/>
      <c r="G177" s="87"/>
      <c r="H177" s="87"/>
      <c r="I177" s="87"/>
    </row>
    <row r="178" spans="1:9" x14ac:dyDescent="0.3">
      <c r="A178" s="87"/>
      <c r="B178" s="87"/>
      <c r="C178" s="87"/>
      <c r="D178" s="87"/>
      <c r="E178" s="87"/>
      <c r="F178" s="87"/>
      <c r="G178" s="87"/>
      <c r="H178" s="87"/>
      <c r="I178" s="87"/>
    </row>
    <row r="179" spans="1:9" x14ac:dyDescent="0.3">
      <c r="A179" s="87"/>
      <c r="B179" s="87"/>
      <c r="C179" s="87"/>
      <c r="D179" s="87"/>
      <c r="E179" s="87"/>
      <c r="F179" s="87"/>
      <c r="G179" s="87"/>
      <c r="H179" s="87"/>
      <c r="I179" s="87"/>
    </row>
    <row r="180" spans="1:9" x14ac:dyDescent="0.3">
      <c r="A180" s="87"/>
      <c r="B180" s="87"/>
      <c r="C180" s="87"/>
      <c r="D180" s="87"/>
      <c r="E180" s="87"/>
      <c r="F180" s="87"/>
      <c r="G180" s="87"/>
      <c r="H180" s="87"/>
      <c r="I180" s="87"/>
    </row>
    <row r="181" spans="1:9" x14ac:dyDescent="0.3">
      <c r="A181" s="87"/>
      <c r="B181" s="87"/>
      <c r="C181" s="87"/>
      <c r="D181" s="87"/>
      <c r="E181" s="87"/>
      <c r="F181" s="87"/>
      <c r="G181" s="87"/>
      <c r="H181" s="87"/>
      <c r="I181" s="87"/>
    </row>
    <row r="182" spans="1:9" x14ac:dyDescent="0.3">
      <c r="A182" s="87"/>
      <c r="B182" s="87"/>
      <c r="C182" s="87"/>
      <c r="D182" s="87"/>
      <c r="E182" s="87"/>
      <c r="F182" s="87"/>
      <c r="G182" s="87"/>
      <c r="H182" s="87"/>
      <c r="I182" s="87"/>
    </row>
    <row r="183" spans="1:9" x14ac:dyDescent="0.3">
      <c r="A183" s="87"/>
      <c r="B183" s="87"/>
      <c r="C183" s="87"/>
      <c r="D183" s="87"/>
      <c r="E183" s="87"/>
      <c r="F183" s="87"/>
      <c r="G183" s="87"/>
      <c r="H183" s="87"/>
      <c r="I183" s="87"/>
    </row>
    <row r="184" spans="1:9" x14ac:dyDescent="0.3">
      <c r="A184" s="87"/>
      <c r="B184" s="87"/>
      <c r="C184" s="87"/>
      <c r="D184" s="87"/>
      <c r="E184" s="87"/>
      <c r="F184" s="87"/>
      <c r="G184" s="87"/>
      <c r="H184" s="87"/>
      <c r="I184" s="87"/>
    </row>
    <row r="185" spans="1:9" x14ac:dyDescent="0.3">
      <c r="A185" s="87"/>
      <c r="B185" s="87"/>
      <c r="C185" s="87"/>
      <c r="D185" s="87"/>
      <c r="E185" s="87"/>
      <c r="F185" s="87"/>
      <c r="G185" s="87"/>
      <c r="H185" s="87"/>
      <c r="I185" s="87"/>
    </row>
    <row r="186" spans="1:9" x14ac:dyDescent="0.3">
      <c r="A186" s="87"/>
      <c r="B186" s="87"/>
      <c r="C186" s="87"/>
      <c r="D186" s="87"/>
      <c r="E186" s="87"/>
      <c r="F186" s="87"/>
      <c r="G186" s="87"/>
      <c r="H186" s="87"/>
      <c r="I186" s="87"/>
    </row>
    <row r="187" spans="1:9" x14ac:dyDescent="0.3">
      <c r="A187" s="87"/>
      <c r="B187" s="87"/>
      <c r="C187" s="87"/>
      <c r="D187" s="87"/>
      <c r="E187" s="87"/>
      <c r="F187" s="87"/>
      <c r="G187" s="87"/>
      <c r="H187" s="87"/>
      <c r="I187" s="87"/>
    </row>
    <row r="188" spans="1:9" x14ac:dyDescent="0.3">
      <c r="A188" s="87"/>
      <c r="B188" s="87"/>
      <c r="C188" s="87"/>
      <c r="D188" s="87"/>
      <c r="E188" s="87"/>
      <c r="F188" s="87"/>
      <c r="G188" s="87"/>
      <c r="H188" s="87"/>
      <c r="I188" s="87"/>
    </row>
    <row r="189" spans="1:9" x14ac:dyDescent="0.3">
      <c r="A189" s="87"/>
      <c r="B189" s="87"/>
      <c r="C189" s="87"/>
      <c r="D189" s="87"/>
      <c r="E189" s="87"/>
      <c r="F189" s="87"/>
      <c r="G189" s="87"/>
      <c r="H189" s="87"/>
      <c r="I189" s="87"/>
    </row>
    <row r="190" spans="1:9" x14ac:dyDescent="0.3">
      <c r="A190" s="87"/>
      <c r="B190" s="87"/>
      <c r="C190" s="87"/>
      <c r="D190" s="87"/>
      <c r="E190" s="87"/>
      <c r="F190" s="87"/>
      <c r="G190" s="87"/>
      <c r="H190" s="87"/>
      <c r="I190" s="87"/>
    </row>
    <row r="191" spans="1:9" x14ac:dyDescent="0.3">
      <c r="A191" s="87"/>
      <c r="B191" s="87"/>
      <c r="C191" s="87"/>
      <c r="D191" s="87"/>
      <c r="E191" s="87"/>
      <c r="F191" s="87"/>
      <c r="G191" s="87"/>
      <c r="H191" s="87"/>
      <c r="I191" s="87"/>
    </row>
    <row r="192" spans="1:9" x14ac:dyDescent="0.3">
      <c r="A192" s="87"/>
      <c r="B192" s="87"/>
      <c r="C192" s="87"/>
      <c r="D192" s="87"/>
      <c r="E192" s="87"/>
      <c r="F192" s="87"/>
      <c r="G192" s="87"/>
      <c r="H192" s="87"/>
      <c r="I192" s="87"/>
    </row>
    <row r="193" spans="1:9" x14ac:dyDescent="0.3">
      <c r="A193" s="87"/>
      <c r="B193" s="87"/>
      <c r="C193" s="87"/>
      <c r="D193" s="87"/>
      <c r="E193" s="87"/>
      <c r="F193" s="87"/>
      <c r="G193" s="87"/>
      <c r="H193" s="87"/>
      <c r="I193" s="87"/>
    </row>
    <row r="194" spans="1:9" x14ac:dyDescent="0.3">
      <c r="A194" s="87"/>
      <c r="B194" s="87"/>
      <c r="C194" s="87"/>
      <c r="D194" s="87"/>
      <c r="E194" s="87"/>
      <c r="F194" s="87"/>
      <c r="G194" s="87"/>
      <c r="H194" s="87"/>
      <c r="I194" s="87"/>
    </row>
    <row r="195" spans="1:9" x14ac:dyDescent="0.3">
      <c r="A195" s="87"/>
      <c r="B195" s="87"/>
      <c r="C195" s="87"/>
      <c r="D195" s="87"/>
      <c r="E195" s="87"/>
      <c r="F195" s="87"/>
      <c r="G195" s="87"/>
      <c r="H195" s="87"/>
      <c r="I195" s="87"/>
    </row>
    <row r="196" spans="1:9" x14ac:dyDescent="0.3">
      <c r="A196" s="87"/>
      <c r="B196" s="87"/>
      <c r="C196" s="87"/>
      <c r="D196" s="87"/>
      <c r="E196" s="87"/>
      <c r="F196" s="87"/>
      <c r="G196" s="87"/>
      <c r="H196" s="87"/>
      <c r="I196" s="87"/>
    </row>
    <row r="197" spans="1:9" x14ac:dyDescent="0.3">
      <c r="A197" s="87"/>
      <c r="B197" s="87"/>
      <c r="C197" s="87"/>
      <c r="D197" s="87"/>
      <c r="E197" s="87"/>
      <c r="F197" s="87"/>
      <c r="G197" s="87"/>
      <c r="H197" s="87"/>
      <c r="I197" s="87"/>
    </row>
    <row r="198" spans="1:9" x14ac:dyDescent="0.3">
      <c r="A198" s="87"/>
      <c r="B198" s="87"/>
      <c r="C198" s="87"/>
      <c r="D198" s="87"/>
      <c r="E198" s="87"/>
      <c r="F198" s="87"/>
      <c r="G198" s="87"/>
      <c r="H198" s="87"/>
      <c r="I198" s="87"/>
    </row>
    <row r="199" spans="1:9" x14ac:dyDescent="0.3">
      <c r="A199" s="87"/>
      <c r="B199" s="87"/>
      <c r="C199" s="87"/>
      <c r="D199" s="87"/>
      <c r="E199" s="87"/>
      <c r="F199" s="87"/>
      <c r="G199" s="87"/>
      <c r="H199" s="87"/>
      <c r="I199" s="87"/>
    </row>
    <row r="200" spans="1:9" x14ac:dyDescent="0.3">
      <c r="A200" s="87"/>
      <c r="B200" s="87"/>
      <c r="C200" s="87"/>
      <c r="D200" s="87"/>
      <c r="E200" s="87"/>
      <c r="F200" s="87"/>
      <c r="G200" s="87"/>
      <c r="H200" s="87"/>
      <c r="I200" s="87"/>
    </row>
    <row r="201" spans="1:9" x14ac:dyDescent="0.3">
      <c r="A201" s="87"/>
      <c r="B201" s="87"/>
      <c r="C201" s="87"/>
      <c r="D201" s="87"/>
      <c r="E201" s="87"/>
      <c r="F201" s="87"/>
      <c r="G201" s="87"/>
      <c r="H201" s="87"/>
      <c r="I201" s="87"/>
    </row>
    <row r="202" spans="1:9" x14ac:dyDescent="0.3">
      <c r="A202" s="87"/>
      <c r="B202" s="87"/>
      <c r="C202" s="87"/>
      <c r="D202" s="87"/>
      <c r="E202" s="87"/>
      <c r="F202" s="87"/>
      <c r="G202" s="87"/>
      <c r="H202" s="87"/>
      <c r="I202" s="87"/>
    </row>
    <row r="203" spans="1:9" x14ac:dyDescent="0.3">
      <c r="A203" s="87"/>
      <c r="B203" s="87"/>
      <c r="C203" s="87"/>
      <c r="D203" s="87"/>
      <c r="E203" s="87"/>
      <c r="F203" s="87"/>
      <c r="G203" s="87"/>
      <c r="H203" s="87"/>
      <c r="I203" s="87"/>
    </row>
    <row r="204" spans="1:9" x14ac:dyDescent="0.3">
      <c r="A204" s="87"/>
      <c r="B204" s="87"/>
      <c r="C204" s="87"/>
      <c r="D204" s="87"/>
      <c r="E204" s="87"/>
      <c r="F204" s="87"/>
      <c r="G204" s="87"/>
      <c r="H204" s="87"/>
      <c r="I204" s="87"/>
    </row>
    <row r="205" spans="1:9" x14ac:dyDescent="0.3">
      <c r="A205" s="87"/>
      <c r="B205" s="87"/>
      <c r="C205" s="87"/>
      <c r="D205" s="87"/>
      <c r="E205" s="87"/>
      <c r="F205" s="87"/>
      <c r="G205" s="87"/>
      <c r="H205" s="87"/>
      <c r="I205" s="87"/>
    </row>
    <row r="206" spans="1:9" x14ac:dyDescent="0.3">
      <c r="A206" s="87"/>
      <c r="B206" s="87"/>
      <c r="C206" s="87"/>
      <c r="D206" s="87"/>
      <c r="E206" s="87"/>
      <c r="F206" s="87"/>
      <c r="G206" s="87"/>
      <c r="H206" s="87"/>
      <c r="I206" s="87"/>
    </row>
    <row r="207" spans="1:9" x14ac:dyDescent="0.3">
      <c r="A207" s="87"/>
      <c r="B207" s="87"/>
      <c r="C207" s="87"/>
      <c r="D207" s="87"/>
      <c r="E207" s="87"/>
      <c r="F207" s="87"/>
      <c r="G207" s="87"/>
      <c r="H207" s="87"/>
      <c r="I207" s="87"/>
    </row>
    <row r="208" spans="1:9" x14ac:dyDescent="0.3">
      <c r="A208" s="87"/>
      <c r="B208" s="87"/>
      <c r="C208" s="87"/>
      <c r="D208" s="87"/>
      <c r="E208" s="87"/>
      <c r="F208" s="87"/>
      <c r="G208" s="87"/>
      <c r="H208" s="87"/>
      <c r="I208" s="87"/>
    </row>
    <row r="209" spans="1:9" x14ac:dyDescent="0.3">
      <c r="A209" s="87"/>
      <c r="B209" s="87"/>
      <c r="C209" s="87"/>
      <c r="D209" s="87"/>
      <c r="E209" s="87"/>
      <c r="F209" s="87"/>
      <c r="G209" s="87"/>
      <c r="H209" s="87"/>
      <c r="I209" s="87"/>
    </row>
    <row r="210" spans="1:9" x14ac:dyDescent="0.3">
      <c r="A210" s="87"/>
      <c r="B210" s="87"/>
      <c r="C210" s="87"/>
      <c r="D210" s="87"/>
      <c r="E210" s="87"/>
      <c r="F210" s="87"/>
      <c r="G210" s="87"/>
      <c r="H210" s="87"/>
      <c r="I210" s="87"/>
    </row>
    <row r="211" spans="1:9" x14ac:dyDescent="0.3">
      <c r="A211" s="87"/>
      <c r="B211" s="87"/>
      <c r="C211" s="87"/>
      <c r="D211" s="87"/>
      <c r="E211" s="87"/>
      <c r="F211" s="87"/>
      <c r="G211" s="87"/>
      <c r="H211" s="87"/>
      <c r="I211" s="87"/>
    </row>
    <row r="212" spans="1:9" x14ac:dyDescent="0.3">
      <c r="A212" s="87"/>
      <c r="B212" s="87"/>
      <c r="C212" s="87"/>
      <c r="D212" s="87"/>
      <c r="E212" s="87"/>
      <c r="F212" s="87"/>
      <c r="G212" s="87"/>
      <c r="H212" s="87"/>
      <c r="I212" s="87"/>
    </row>
    <row r="213" spans="1:9" x14ac:dyDescent="0.3">
      <c r="A213" s="87"/>
      <c r="B213" s="87"/>
      <c r="C213" s="87"/>
      <c r="D213" s="87"/>
      <c r="E213" s="87"/>
      <c r="F213" s="87"/>
      <c r="G213" s="87"/>
      <c r="H213" s="87"/>
      <c r="I213" s="87"/>
    </row>
    <row r="214" spans="1:9" x14ac:dyDescent="0.3">
      <c r="A214" s="87"/>
      <c r="B214" s="87"/>
      <c r="C214" s="87"/>
      <c r="D214" s="87"/>
      <c r="E214" s="87"/>
      <c r="F214" s="87"/>
      <c r="G214" s="87"/>
      <c r="H214" s="87"/>
      <c r="I214" s="87"/>
    </row>
    <row r="215" spans="1:9" x14ac:dyDescent="0.3">
      <c r="A215" s="87"/>
      <c r="B215" s="87"/>
      <c r="C215" s="87"/>
      <c r="D215" s="87"/>
      <c r="E215" s="87"/>
      <c r="F215" s="87"/>
      <c r="G215" s="87"/>
      <c r="H215" s="87"/>
      <c r="I215" s="87"/>
    </row>
    <row r="216" spans="1:9" x14ac:dyDescent="0.3">
      <c r="A216" s="87"/>
      <c r="B216" s="87"/>
      <c r="C216" s="87"/>
      <c r="D216" s="87"/>
      <c r="E216" s="87"/>
      <c r="F216" s="87"/>
      <c r="G216" s="87"/>
      <c r="H216" s="87"/>
      <c r="I216" s="87"/>
    </row>
    <row r="217" spans="1:9" x14ac:dyDescent="0.3">
      <c r="A217" s="87"/>
      <c r="B217" s="87"/>
      <c r="C217" s="87"/>
      <c r="D217" s="87"/>
      <c r="E217" s="87"/>
      <c r="F217" s="87"/>
      <c r="G217" s="87"/>
      <c r="H217" s="87"/>
      <c r="I217" s="87"/>
    </row>
    <row r="218" spans="1:9" x14ac:dyDescent="0.3">
      <c r="A218" s="87"/>
      <c r="B218" s="87"/>
      <c r="C218" s="87"/>
      <c r="D218" s="87"/>
      <c r="E218" s="87"/>
      <c r="F218" s="87"/>
      <c r="G218" s="87"/>
      <c r="H218" s="87"/>
      <c r="I218" s="87"/>
    </row>
    <row r="219" spans="1:9" x14ac:dyDescent="0.3">
      <c r="A219" s="87"/>
      <c r="B219" s="87"/>
      <c r="C219" s="87"/>
      <c r="D219" s="87"/>
      <c r="E219" s="87"/>
      <c r="F219" s="87"/>
      <c r="G219" s="87"/>
      <c r="H219" s="87"/>
      <c r="I219" s="87"/>
    </row>
    <row r="220" spans="1:9" x14ac:dyDescent="0.3">
      <c r="A220" s="87"/>
      <c r="B220" s="87"/>
      <c r="C220" s="87"/>
      <c r="D220" s="87"/>
      <c r="E220" s="87"/>
      <c r="F220" s="87"/>
      <c r="G220" s="87"/>
      <c r="H220" s="87"/>
      <c r="I220" s="87"/>
    </row>
    <row r="221" spans="1:9" x14ac:dyDescent="0.3">
      <c r="A221" s="87"/>
      <c r="B221" s="87"/>
      <c r="C221" s="87"/>
      <c r="D221" s="87"/>
      <c r="E221" s="87"/>
      <c r="F221" s="87"/>
      <c r="G221" s="87"/>
      <c r="H221" s="87"/>
      <c r="I221" s="87"/>
    </row>
    <row r="222" spans="1:9" x14ac:dyDescent="0.3">
      <c r="A222" s="87"/>
      <c r="B222" s="87"/>
      <c r="C222" s="87"/>
      <c r="D222" s="87"/>
      <c r="E222" s="87"/>
      <c r="F222" s="87"/>
      <c r="G222" s="87"/>
      <c r="H222" s="87"/>
      <c r="I222" s="87"/>
    </row>
    <row r="223" spans="1:9" x14ac:dyDescent="0.3">
      <c r="A223" s="87"/>
      <c r="B223" s="87"/>
      <c r="C223" s="87"/>
      <c r="D223" s="87"/>
      <c r="E223" s="87"/>
      <c r="F223" s="87"/>
      <c r="G223" s="87"/>
      <c r="H223" s="87"/>
      <c r="I223" s="87"/>
    </row>
    <row r="224" spans="1:9" x14ac:dyDescent="0.3">
      <c r="A224" s="87"/>
      <c r="B224" s="87"/>
      <c r="C224" s="87"/>
      <c r="D224" s="87"/>
      <c r="E224" s="87"/>
      <c r="F224" s="87"/>
      <c r="G224" s="87"/>
      <c r="H224" s="87"/>
      <c r="I224" s="87"/>
    </row>
    <row r="225" spans="1:9" x14ac:dyDescent="0.3">
      <c r="A225" s="87"/>
      <c r="B225" s="87"/>
      <c r="C225" s="87"/>
      <c r="D225" s="87"/>
      <c r="E225" s="87"/>
      <c r="F225" s="87"/>
      <c r="G225" s="87"/>
      <c r="H225" s="87"/>
      <c r="I225" s="87"/>
    </row>
    <row r="226" spans="1:9" x14ac:dyDescent="0.3">
      <c r="A226" s="87"/>
      <c r="B226" s="87"/>
      <c r="C226" s="87"/>
      <c r="D226" s="87"/>
      <c r="E226" s="87"/>
      <c r="F226" s="87"/>
      <c r="G226" s="87"/>
      <c r="H226" s="87"/>
      <c r="I226" s="87"/>
    </row>
    <row r="227" spans="1:9" x14ac:dyDescent="0.3">
      <c r="A227" s="87"/>
      <c r="B227" s="87"/>
      <c r="C227" s="87"/>
      <c r="D227" s="87"/>
      <c r="E227" s="87"/>
      <c r="F227" s="87"/>
      <c r="G227" s="87"/>
      <c r="H227" s="87"/>
      <c r="I227" s="87"/>
    </row>
    <row r="228" spans="1:9" x14ac:dyDescent="0.3">
      <c r="A228" s="87"/>
      <c r="B228" s="87"/>
      <c r="C228" s="87"/>
      <c r="D228" s="87"/>
      <c r="E228" s="87"/>
      <c r="F228" s="87"/>
      <c r="G228" s="87"/>
      <c r="H228" s="87"/>
      <c r="I228" s="87"/>
    </row>
    <row r="229" spans="1:9" x14ac:dyDescent="0.3">
      <c r="A229" s="87"/>
      <c r="B229" s="87"/>
      <c r="C229" s="87"/>
      <c r="D229" s="87"/>
      <c r="E229" s="87"/>
      <c r="F229" s="87"/>
      <c r="G229" s="87"/>
      <c r="H229" s="87"/>
      <c r="I229" s="87"/>
    </row>
    <row r="230" spans="1:9" x14ac:dyDescent="0.3">
      <c r="A230" s="87"/>
      <c r="B230" s="87"/>
      <c r="C230" s="87"/>
      <c r="D230" s="87"/>
      <c r="E230" s="87"/>
      <c r="F230" s="87"/>
      <c r="G230" s="87"/>
      <c r="H230" s="87"/>
      <c r="I230" s="87"/>
    </row>
    <row r="231" spans="1:9" x14ac:dyDescent="0.3">
      <c r="A231" s="87"/>
      <c r="B231" s="87"/>
      <c r="C231" s="87"/>
      <c r="D231" s="87"/>
      <c r="E231" s="87"/>
      <c r="F231" s="87"/>
      <c r="G231" s="87"/>
      <c r="H231" s="87"/>
      <c r="I231" s="87"/>
    </row>
    <row r="232" spans="1:9" x14ac:dyDescent="0.3">
      <c r="A232" s="87"/>
      <c r="B232" s="87"/>
      <c r="C232" s="87"/>
      <c r="D232" s="87"/>
      <c r="E232" s="87"/>
      <c r="F232" s="87"/>
      <c r="G232" s="87"/>
      <c r="H232" s="87"/>
      <c r="I232" s="87"/>
    </row>
    <row r="233" spans="1:9" x14ac:dyDescent="0.3">
      <c r="A233" s="87"/>
      <c r="B233" s="87"/>
      <c r="C233" s="87"/>
      <c r="D233" s="87"/>
      <c r="E233" s="87"/>
      <c r="F233" s="87"/>
      <c r="G233" s="87"/>
      <c r="H233" s="87"/>
      <c r="I233" s="87"/>
    </row>
    <row r="234" spans="1:9" x14ac:dyDescent="0.3">
      <c r="A234" s="87"/>
      <c r="B234" s="87"/>
      <c r="C234" s="87"/>
      <c r="D234" s="87"/>
      <c r="E234" s="87"/>
      <c r="F234" s="87"/>
      <c r="G234" s="87"/>
      <c r="H234" s="87"/>
      <c r="I234" s="87"/>
    </row>
    <row r="235" spans="1:9" x14ac:dyDescent="0.3">
      <c r="A235" s="87"/>
      <c r="B235" s="87"/>
      <c r="C235" s="87"/>
      <c r="D235" s="87"/>
      <c r="E235" s="87"/>
      <c r="F235" s="87"/>
      <c r="G235" s="87"/>
      <c r="H235" s="87"/>
      <c r="I235" s="87"/>
    </row>
    <row r="236" spans="1:9" x14ac:dyDescent="0.3">
      <c r="A236" s="87"/>
      <c r="B236" s="87"/>
      <c r="C236" s="87"/>
      <c r="D236" s="87"/>
      <c r="E236" s="87"/>
      <c r="F236" s="87"/>
      <c r="G236" s="87"/>
      <c r="H236" s="87"/>
      <c r="I236" s="87"/>
    </row>
    <row r="237" spans="1:9" x14ac:dyDescent="0.3">
      <c r="A237" s="87"/>
      <c r="B237" s="87"/>
      <c r="C237" s="87"/>
      <c r="D237" s="87"/>
      <c r="E237" s="87"/>
      <c r="F237" s="87"/>
      <c r="G237" s="87"/>
      <c r="H237" s="87"/>
      <c r="I237" s="87"/>
    </row>
    <row r="238" spans="1:9" x14ac:dyDescent="0.3">
      <c r="A238" s="87"/>
      <c r="B238" s="87"/>
      <c r="C238" s="87"/>
      <c r="D238" s="87"/>
      <c r="E238" s="87"/>
      <c r="F238" s="87"/>
      <c r="G238" s="87"/>
      <c r="H238" s="87"/>
      <c r="I238" s="87"/>
    </row>
    <row r="239" spans="1:9" x14ac:dyDescent="0.3">
      <c r="A239" s="87"/>
      <c r="B239" s="87"/>
      <c r="C239" s="87"/>
      <c r="D239" s="87"/>
      <c r="E239" s="87"/>
      <c r="F239" s="87"/>
      <c r="G239" s="87"/>
      <c r="H239" s="87"/>
      <c r="I239" s="87"/>
    </row>
    <row r="240" spans="1:9" x14ac:dyDescent="0.3">
      <c r="A240" s="87"/>
      <c r="B240" s="87"/>
      <c r="C240" s="87"/>
      <c r="D240" s="87"/>
      <c r="E240" s="87"/>
      <c r="F240" s="87"/>
      <c r="G240" s="87"/>
      <c r="H240" s="87"/>
      <c r="I240" s="87"/>
    </row>
    <row r="241" spans="1:9" x14ac:dyDescent="0.3">
      <c r="A241" s="87"/>
      <c r="B241" s="87"/>
      <c r="C241" s="87"/>
      <c r="D241" s="87"/>
      <c r="E241" s="87"/>
      <c r="F241" s="87"/>
      <c r="G241" s="87"/>
      <c r="H241" s="87"/>
      <c r="I241" s="87"/>
    </row>
    <row r="242" spans="1:9" x14ac:dyDescent="0.3">
      <c r="A242" s="87"/>
      <c r="B242" s="87"/>
      <c r="C242" s="87"/>
      <c r="D242" s="87"/>
      <c r="E242" s="87"/>
      <c r="F242" s="87"/>
      <c r="G242" s="87"/>
      <c r="H242" s="87"/>
      <c r="I242" s="87"/>
    </row>
    <row r="243" spans="1:9" x14ac:dyDescent="0.3">
      <c r="A243" s="87"/>
      <c r="B243" s="87"/>
      <c r="C243" s="87"/>
      <c r="D243" s="87"/>
      <c r="E243" s="87"/>
      <c r="F243" s="87"/>
      <c r="G243" s="87"/>
      <c r="H243" s="87"/>
      <c r="I243" s="87"/>
    </row>
    <row r="244" spans="1:9" x14ac:dyDescent="0.3">
      <c r="A244" s="87"/>
      <c r="B244" s="87"/>
      <c r="C244" s="87"/>
      <c r="D244" s="87"/>
      <c r="E244" s="87"/>
      <c r="F244" s="87"/>
      <c r="G244" s="87"/>
      <c r="H244" s="87"/>
      <c r="I244" s="87"/>
    </row>
    <row r="245" spans="1:9" x14ac:dyDescent="0.3">
      <c r="A245" s="87"/>
      <c r="B245" s="87"/>
      <c r="C245" s="87"/>
      <c r="D245" s="87"/>
      <c r="E245" s="87"/>
      <c r="F245" s="87"/>
      <c r="G245" s="87"/>
      <c r="H245" s="87"/>
      <c r="I245" s="87"/>
    </row>
    <row r="246" spans="1:9" x14ac:dyDescent="0.3">
      <c r="A246" s="87"/>
      <c r="B246" s="87"/>
      <c r="C246" s="87"/>
      <c r="D246" s="87"/>
      <c r="E246" s="87"/>
      <c r="F246" s="87"/>
      <c r="G246" s="87"/>
      <c r="H246" s="87"/>
      <c r="I246" s="87"/>
    </row>
    <row r="247" spans="1:9" x14ac:dyDescent="0.3">
      <c r="A247" s="87"/>
      <c r="B247" s="87"/>
      <c r="C247" s="87"/>
      <c r="D247" s="87"/>
      <c r="E247" s="87"/>
      <c r="F247" s="87"/>
      <c r="G247" s="87"/>
      <c r="H247" s="87"/>
      <c r="I247" s="87"/>
    </row>
    <row r="248" spans="1:9" x14ac:dyDescent="0.3">
      <c r="A248" s="87"/>
      <c r="B248" s="87"/>
      <c r="C248" s="87"/>
      <c r="D248" s="87"/>
      <c r="E248" s="87"/>
      <c r="F248" s="87"/>
      <c r="G248" s="87"/>
      <c r="H248" s="87"/>
      <c r="I248" s="87"/>
    </row>
    <row r="249" spans="1:9" x14ac:dyDescent="0.3">
      <c r="A249" s="87"/>
      <c r="B249" s="87"/>
      <c r="C249" s="87"/>
      <c r="D249" s="87"/>
      <c r="E249" s="87"/>
      <c r="F249" s="87"/>
      <c r="G249" s="87"/>
      <c r="H249" s="87"/>
      <c r="I249" s="87"/>
    </row>
    <row r="250" spans="1:9" x14ac:dyDescent="0.3">
      <c r="A250" s="87"/>
      <c r="B250" s="87"/>
      <c r="C250" s="87"/>
      <c r="D250" s="87"/>
      <c r="E250" s="87"/>
      <c r="F250" s="87"/>
      <c r="G250" s="87"/>
      <c r="H250" s="87"/>
      <c r="I250" s="87"/>
    </row>
    <row r="251" spans="1:9" x14ac:dyDescent="0.3">
      <c r="A251" s="87"/>
      <c r="B251" s="87"/>
      <c r="C251" s="87"/>
      <c r="D251" s="87"/>
      <c r="E251" s="87"/>
      <c r="F251" s="87"/>
      <c r="G251" s="87"/>
      <c r="H251" s="87"/>
      <c r="I251" s="87"/>
    </row>
    <row r="252" spans="1:9" x14ac:dyDescent="0.3">
      <c r="A252" s="87"/>
      <c r="B252" s="87"/>
      <c r="C252" s="87"/>
      <c r="D252" s="87"/>
      <c r="E252" s="87"/>
      <c r="F252" s="87"/>
      <c r="G252" s="87"/>
      <c r="H252" s="87"/>
      <c r="I252" s="87"/>
    </row>
    <row r="253" spans="1:9" x14ac:dyDescent="0.3">
      <c r="A253" s="87"/>
      <c r="B253" s="87"/>
      <c r="C253" s="87"/>
      <c r="D253" s="87"/>
      <c r="E253" s="87"/>
      <c r="F253" s="87"/>
      <c r="G253" s="87"/>
      <c r="H253" s="87"/>
      <c r="I253" s="87"/>
    </row>
    <row r="254" spans="1:9" x14ac:dyDescent="0.3">
      <c r="A254" s="87"/>
      <c r="B254" s="87"/>
      <c r="C254" s="87"/>
      <c r="D254" s="87"/>
      <c r="E254" s="87"/>
      <c r="F254" s="87"/>
      <c r="G254" s="87"/>
      <c r="H254" s="87"/>
      <c r="I254" s="87"/>
    </row>
    <row r="255" spans="1:9" x14ac:dyDescent="0.3">
      <c r="A255" s="87"/>
      <c r="B255" s="87"/>
      <c r="C255" s="87"/>
      <c r="D255" s="87"/>
      <c r="E255" s="87"/>
      <c r="F255" s="87"/>
      <c r="G255" s="87"/>
      <c r="H255" s="87"/>
      <c r="I255" s="87"/>
    </row>
    <row r="256" spans="1:9" x14ac:dyDescent="0.3">
      <c r="A256" s="87"/>
      <c r="B256" s="87"/>
      <c r="C256" s="87"/>
      <c r="D256" s="87"/>
      <c r="E256" s="87"/>
      <c r="F256" s="87"/>
      <c r="G256" s="87"/>
      <c r="H256" s="87"/>
      <c r="I256" s="87"/>
    </row>
    <row r="257" spans="1:9" x14ac:dyDescent="0.3">
      <c r="A257" s="87"/>
      <c r="B257" s="87"/>
      <c r="C257" s="87"/>
      <c r="D257" s="87"/>
      <c r="E257" s="87"/>
      <c r="F257" s="87"/>
      <c r="G257" s="87"/>
      <c r="H257" s="87"/>
      <c r="I257" s="87"/>
    </row>
    <row r="258" spans="1:9" x14ac:dyDescent="0.3">
      <c r="A258" s="87"/>
      <c r="B258" s="87"/>
      <c r="C258" s="87"/>
      <c r="D258" s="87"/>
      <c r="E258" s="87"/>
      <c r="F258" s="87"/>
      <c r="G258" s="87"/>
      <c r="H258" s="87"/>
      <c r="I258" s="87"/>
    </row>
    <row r="259" spans="1:9" x14ac:dyDescent="0.3">
      <c r="A259" s="87"/>
      <c r="B259" s="87"/>
      <c r="C259" s="87"/>
      <c r="D259" s="87"/>
      <c r="E259" s="87"/>
      <c r="F259" s="87"/>
      <c r="G259" s="87"/>
      <c r="H259" s="87"/>
      <c r="I259" s="87"/>
    </row>
    <row r="260" spans="1:9" x14ac:dyDescent="0.3">
      <c r="A260" s="87"/>
      <c r="B260" s="87"/>
      <c r="C260" s="87"/>
      <c r="D260" s="87"/>
      <c r="E260" s="87"/>
      <c r="F260" s="87"/>
      <c r="G260" s="87"/>
      <c r="H260" s="87"/>
      <c r="I260" s="87"/>
    </row>
    <row r="261" spans="1:9" x14ac:dyDescent="0.3">
      <c r="A261" s="87"/>
      <c r="B261" s="87"/>
      <c r="C261" s="87"/>
      <c r="D261" s="87"/>
      <c r="E261" s="87"/>
      <c r="F261" s="87"/>
      <c r="G261" s="87"/>
      <c r="H261" s="87"/>
      <c r="I261" s="87"/>
    </row>
    <row r="262" spans="1:9" x14ac:dyDescent="0.3">
      <c r="A262" s="87"/>
      <c r="B262" s="87"/>
      <c r="C262" s="87"/>
      <c r="D262" s="87"/>
      <c r="E262" s="87"/>
      <c r="F262" s="87"/>
      <c r="G262" s="87"/>
      <c r="H262" s="87"/>
      <c r="I262" s="87"/>
    </row>
    <row r="263" spans="1:9" x14ac:dyDescent="0.3">
      <c r="A263" s="87"/>
      <c r="B263" s="87"/>
      <c r="C263" s="87"/>
      <c r="D263" s="87"/>
      <c r="E263" s="87"/>
      <c r="F263" s="87"/>
      <c r="G263" s="87"/>
      <c r="H263" s="87"/>
      <c r="I263" s="87"/>
    </row>
    <row r="264" spans="1:9" x14ac:dyDescent="0.3">
      <c r="A264" s="87"/>
      <c r="B264" s="87"/>
      <c r="C264" s="87"/>
      <c r="D264" s="87"/>
      <c r="E264" s="87"/>
      <c r="F264" s="87"/>
      <c r="G264" s="87"/>
      <c r="H264" s="87"/>
      <c r="I264" s="87"/>
    </row>
    <row r="265" spans="1:9" x14ac:dyDescent="0.3">
      <c r="A265" s="87"/>
      <c r="B265" s="87"/>
      <c r="C265" s="87"/>
      <c r="D265" s="87"/>
      <c r="E265" s="87"/>
      <c r="F265" s="87"/>
      <c r="G265" s="87"/>
      <c r="H265" s="87"/>
      <c r="I265" s="87"/>
    </row>
    <row r="266" spans="1:9" x14ac:dyDescent="0.3">
      <c r="A266" s="87"/>
      <c r="B266" s="87"/>
      <c r="C266" s="87"/>
      <c r="D266" s="87"/>
      <c r="E266" s="87"/>
      <c r="F266" s="87"/>
      <c r="G266" s="87"/>
      <c r="H266" s="87"/>
      <c r="I266" s="87"/>
    </row>
    <row r="267" spans="1:9" x14ac:dyDescent="0.3">
      <c r="A267" s="87"/>
      <c r="B267" s="87"/>
      <c r="C267" s="87"/>
      <c r="D267" s="87"/>
      <c r="E267" s="87"/>
      <c r="F267" s="87"/>
      <c r="G267" s="87"/>
      <c r="H267" s="87"/>
      <c r="I267" s="87"/>
    </row>
    <row r="268" spans="1:9" x14ac:dyDescent="0.3">
      <c r="A268" s="87"/>
      <c r="B268" s="87"/>
      <c r="C268" s="87"/>
      <c r="D268" s="87"/>
      <c r="E268" s="87"/>
      <c r="F268" s="87"/>
      <c r="G268" s="87"/>
      <c r="H268" s="87"/>
      <c r="I268" s="87"/>
    </row>
    <row r="269" spans="1:9" x14ac:dyDescent="0.3">
      <c r="A269" s="87"/>
      <c r="B269" s="87"/>
      <c r="C269" s="87"/>
      <c r="D269" s="87"/>
      <c r="E269" s="87"/>
      <c r="F269" s="87"/>
      <c r="G269" s="87"/>
      <c r="H269" s="87"/>
      <c r="I269" s="87"/>
    </row>
    <row r="270" spans="1:9" x14ac:dyDescent="0.3">
      <c r="A270" s="87"/>
      <c r="B270" s="87"/>
      <c r="C270" s="87"/>
      <c r="D270" s="87"/>
      <c r="E270" s="87"/>
      <c r="F270" s="87"/>
      <c r="G270" s="87"/>
      <c r="H270" s="87"/>
      <c r="I270" s="87"/>
    </row>
    <row r="271" spans="1:9" x14ac:dyDescent="0.3">
      <c r="A271" s="87"/>
      <c r="B271" s="87"/>
      <c r="C271" s="87"/>
      <c r="D271" s="87"/>
      <c r="E271" s="87"/>
      <c r="F271" s="87"/>
      <c r="G271" s="87"/>
      <c r="H271" s="87"/>
      <c r="I271" s="87"/>
    </row>
    <row r="272" spans="1:9" x14ac:dyDescent="0.3">
      <c r="A272" s="87"/>
      <c r="B272" s="87"/>
      <c r="C272" s="87"/>
      <c r="D272" s="87"/>
      <c r="E272" s="87"/>
      <c r="F272" s="87"/>
      <c r="G272" s="87"/>
      <c r="H272" s="87"/>
      <c r="I272" s="87"/>
    </row>
    <row r="273" spans="1:9" x14ac:dyDescent="0.3">
      <c r="A273" s="87"/>
      <c r="B273" s="87"/>
      <c r="C273" s="87"/>
      <c r="D273" s="87"/>
      <c r="E273" s="87"/>
      <c r="F273" s="87"/>
      <c r="G273" s="87"/>
      <c r="H273" s="87"/>
      <c r="I273" s="87"/>
    </row>
    <row r="274" spans="1:9" x14ac:dyDescent="0.3">
      <c r="A274" s="87"/>
      <c r="B274" s="87"/>
      <c r="C274" s="87"/>
      <c r="D274" s="87"/>
      <c r="E274" s="87"/>
      <c r="F274" s="87"/>
      <c r="G274" s="87"/>
      <c r="H274" s="87"/>
      <c r="I274" s="87"/>
    </row>
    <row r="275" spans="1:9" x14ac:dyDescent="0.3">
      <c r="A275" s="87"/>
      <c r="B275" s="87"/>
      <c r="C275" s="87"/>
      <c r="D275" s="87"/>
      <c r="E275" s="87"/>
      <c r="F275" s="87"/>
      <c r="G275" s="87"/>
      <c r="H275" s="87"/>
      <c r="I275" s="87"/>
    </row>
    <row r="276" spans="1:9" x14ac:dyDescent="0.3">
      <c r="A276" s="87"/>
      <c r="B276" s="87"/>
      <c r="C276" s="87"/>
      <c r="D276" s="87"/>
      <c r="E276" s="87"/>
      <c r="F276" s="87"/>
      <c r="G276" s="87"/>
      <c r="H276" s="87"/>
      <c r="I276" s="87"/>
    </row>
    <row r="277" spans="1:9" x14ac:dyDescent="0.3">
      <c r="A277" s="87"/>
      <c r="B277" s="87"/>
      <c r="C277" s="87"/>
      <c r="D277" s="87"/>
      <c r="E277" s="87"/>
      <c r="F277" s="87"/>
      <c r="G277" s="87"/>
      <c r="H277" s="87"/>
      <c r="I277" s="87"/>
    </row>
    <row r="278" spans="1:9" x14ac:dyDescent="0.3">
      <c r="A278" s="87"/>
      <c r="B278" s="87"/>
      <c r="C278" s="87"/>
      <c r="D278" s="87"/>
      <c r="E278" s="87"/>
      <c r="F278" s="87"/>
      <c r="G278" s="87"/>
      <c r="H278" s="87"/>
      <c r="I278" s="87"/>
    </row>
    <row r="279" spans="1:9" x14ac:dyDescent="0.3">
      <c r="A279" s="87"/>
      <c r="B279" s="87"/>
      <c r="C279" s="87"/>
      <c r="D279" s="87"/>
      <c r="E279" s="87"/>
      <c r="F279" s="87"/>
      <c r="G279" s="87"/>
      <c r="H279" s="87"/>
      <c r="I279" s="87"/>
    </row>
    <row r="280" spans="1:9" x14ac:dyDescent="0.3">
      <c r="A280" s="87"/>
      <c r="B280" s="87"/>
      <c r="C280" s="87"/>
      <c r="D280" s="87"/>
      <c r="E280" s="87"/>
      <c r="F280" s="87"/>
      <c r="G280" s="87"/>
      <c r="H280" s="87"/>
      <c r="I280" s="87"/>
    </row>
    <row r="281" spans="1:9" x14ac:dyDescent="0.3">
      <c r="A281" s="87"/>
      <c r="B281" s="87"/>
      <c r="C281" s="87"/>
      <c r="D281" s="87"/>
      <c r="E281" s="87"/>
      <c r="F281" s="87"/>
      <c r="G281" s="87"/>
      <c r="H281" s="87"/>
      <c r="I281" s="87"/>
    </row>
    <row r="282" spans="1:9" x14ac:dyDescent="0.3">
      <c r="A282" s="87"/>
      <c r="B282" s="87"/>
      <c r="C282" s="87"/>
      <c r="D282" s="87"/>
      <c r="E282" s="87"/>
      <c r="F282" s="87"/>
      <c r="G282" s="87"/>
      <c r="H282" s="87"/>
      <c r="I282" s="87"/>
    </row>
    <row r="283" spans="1:9" x14ac:dyDescent="0.3">
      <c r="A283" s="87"/>
      <c r="B283" s="87"/>
      <c r="C283" s="87"/>
      <c r="D283" s="87"/>
      <c r="E283" s="87"/>
      <c r="F283" s="87"/>
      <c r="G283" s="87"/>
      <c r="H283" s="87"/>
      <c r="I283" s="87"/>
    </row>
    <row r="284" spans="1:9" x14ac:dyDescent="0.3">
      <c r="A284" s="87"/>
      <c r="B284" s="87"/>
      <c r="C284" s="87"/>
      <c r="D284" s="87"/>
      <c r="E284" s="87"/>
      <c r="F284" s="87"/>
      <c r="G284" s="87"/>
      <c r="H284" s="87"/>
      <c r="I284" s="87"/>
    </row>
    <row r="285" spans="1:9" x14ac:dyDescent="0.3">
      <c r="A285" s="87"/>
      <c r="B285" s="87"/>
      <c r="C285" s="87"/>
      <c r="D285" s="87"/>
      <c r="E285" s="87"/>
      <c r="F285" s="87"/>
      <c r="G285" s="87"/>
      <c r="H285" s="87"/>
      <c r="I285" s="87"/>
    </row>
    <row r="286" spans="1:9" x14ac:dyDescent="0.3">
      <c r="A286" s="87"/>
      <c r="B286" s="87"/>
      <c r="C286" s="87"/>
      <c r="D286" s="87"/>
      <c r="E286" s="87"/>
      <c r="F286" s="87"/>
      <c r="G286" s="87"/>
      <c r="H286" s="87"/>
      <c r="I286" s="87"/>
    </row>
    <row r="287" spans="1:9" x14ac:dyDescent="0.3">
      <c r="A287" s="87"/>
      <c r="B287" s="87"/>
      <c r="C287" s="87"/>
      <c r="D287" s="87"/>
      <c r="E287" s="87"/>
      <c r="F287" s="87"/>
      <c r="G287" s="87"/>
      <c r="H287" s="87"/>
      <c r="I287" s="87"/>
    </row>
    <row r="288" spans="1:9" x14ac:dyDescent="0.3">
      <c r="A288" s="87"/>
      <c r="B288" s="87"/>
      <c r="C288" s="87"/>
      <c r="D288" s="87"/>
      <c r="E288" s="87"/>
      <c r="F288" s="87"/>
      <c r="G288" s="87"/>
      <c r="H288" s="87"/>
      <c r="I288" s="87"/>
    </row>
    <row r="289" spans="1:9" x14ac:dyDescent="0.3">
      <c r="A289" s="87"/>
      <c r="B289" s="87"/>
      <c r="C289" s="87"/>
      <c r="D289" s="87"/>
      <c r="E289" s="87"/>
      <c r="F289" s="87"/>
      <c r="G289" s="87"/>
      <c r="H289" s="87"/>
      <c r="I289" s="87"/>
    </row>
    <row r="290" spans="1:9" x14ac:dyDescent="0.3">
      <c r="A290" s="87"/>
      <c r="B290" s="87"/>
      <c r="C290" s="87"/>
      <c r="D290" s="87"/>
      <c r="E290" s="87"/>
      <c r="F290" s="87"/>
      <c r="G290" s="87"/>
      <c r="H290" s="87"/>
      <c r="I290" s="87"/>
    </row>
    <row r="291" spans="1:9" x14ac:dyDescent="0.3">
      <c r="A291" s="87"/>
      <c r="B291" s="87"/>
      <c r="C291" s="87"/>
      <c r="D291" s="87"/>
      <c r="E291" s="87"/>
      <c r="F291" s="87"/>
      <c r="G291" s="87"/>
      <c r="H291" s="87"/>
      <c r="I291" s="87"/>
    </row>
    <row r="292" spans="1:9" x14ac:dyDescent="0.3">
      <c r="A292" s="87"/>
      <c r="B292" s="87"/>
      <c r="C292" s="87"/>
      <c r="D292" s="87"/>
      <c r="E292" s="87"/>
      <c r="F292" s="87"/>
      <c r="G292" s="87"/>
      <c r="H292" s="87"/>
      <c r="I292" s="87"/>
    </row>
    <row r="293" spans="1:9" x14ac:dyDescent="0.3">
      <c r="A293" s="87"/>
      <c r="B293" s="87"/>
      <c r="C293" s="87"/>
      <c r="D293" s="87"/>
      <c r="E293" s="87"/>
      <c r="F293" s="87"/>
      <c r="G293" s="87"/>
      <c r="H293" s="87"/>
      <c r="I293" s="87"/>
    </row>
    <row r="294" spans="1:9" x14ac:dyDescent="0.3">
      <c r="A294" s="87"/>
      <c r="B294" s="87"/>
      <c r="C294" s="87"/>
      <c r="D294" s="87"/>
      <c r="E294" s="87"/>
      <c r="F294" s="87"/>
      <c r="G294" s="87"/>
      <c r="H294" s="87"/>
      <c r="I294" s="87"/>
    </row>
    <row r="295" spans="1:9" x14ac:dyDescent="0.3">
      <c r="A295" s="87"/>
      <c r="B295" s="87"/>
      <c r="C295" s="87"/>
      <c r="D295" s="87"/>
      <c r="E295" s="87"/>
      <c r="F295" s="87"/>
      <c r="G295" s="87"/>
      <c r="H295" s="87"/>
      <c r="I295" s="87"/>
    </row>
    <row r="296" spans="1:9" x14ac:dyDescent="0.3">
      <c r="A296" s="87"/>
      <c r="B296" s="87"/>
      <c r="C296" s="87"/>
      <c r="D296" s="87"/>
      <c r="E296" s="87"/>
      <c r="F296" s="87"/>
      <c r="G296" s="87"/>
      <c r="H296" s="87"/>
      <c r="I296" s="87"/>
    </row>
    <row r="297" spans="1:9" x14ac:dyDescent="0.3">
      <c r="A297" s="87"/>
      <c r="B297" s="87"/>
      <c r="C297" s="87"/>
      <c r="D297" s="87"/>
      <c r="E297" s="87"/>
      <c r="F297" s="87"/>
      <c r="G297" s="87"/>
      <c r="H297" s="87"/>
      <c r="I297" s="87"/>
    </row>
    <row r="298" spans="1:9" x14ac:dyDescent="0.3">
      <c r="A298" s="87"/>
      <c r="B298" s="87"/>
      <c r="C298" s="87"/>
      <c r="D298" s="87"/>
      <c r="E298" s="87"/>
      <c r="F298" s="87"/>
      <c r="G298" s="87"/>
      <c r="H298" s="87"/>
      <c r="I298" s="87"/>
    </row>
    <row r="299" spans="1:9" x14ac:dyDescent="0.3">
      <c r="A299" s="87"/>
      <c r="B299" s="87"/>
      <c r="C299" s="87"/>
      <c r="D299" s="87"/>
      <c r="E299" s="87"/>
      <c r="F299" s="87"/>
      <c r="G299" s="87"/>
      <c r="H299" s="87"/>
      <c r="I299" s="87"/>
    </row>
    <row r="300" spans="1:9" x14ac:dyDescent="0.3">
      <c r="A300" s="87"/>
      <c r="B300" s="87"/>
      <c r="C300" s="87"/>
      <c r="D300" s="87"/>
      <c r="E300" s="87"/>
      <c r="F300" s="87"/>
      <c r="G300" s="87"/>
      <c r="H300" s="87"/>
      <c r="I300" s="87"/>
    </row>
    <row r="301" spans="1:9" x14ac:dyDescent="0.3">
      <c r="A301" s="87"/>
      <c r="B301" s="87"/>
      <c r="C301" s="87"/>
      <c r="D301" s="87"/>
      <c r="E301" s="87"/>
      <c r="F301" s="87"/>
      <c r="G301" s="87"/>
      <c r="H301" s="87"/>
      <c r="I301" s="87"/>
    </row>
    <row r="302" spans="1:9" x14ac:dyDescent="0.3">
      <c r="A302" s="87"/>
      <c r="B302" s="87"/>
      <c r="C302" s="87"/>
      <c r="D302" s="87"/>
      <c r="E302" s="87"/>
      <c r="F302" s="87"/>
      <c r="G302" s="87"/>
      <c r="H302" s="87"/>
      <c r="I302" s="87"/>
    </row>
    <row r="303" spans="1:9" x14ac:dyDescent="0.3">
      <c r="A303" s="87"/>
      <c r="B303" s="87"/>
      <c r="C303" s="87"/>
      <c r="D303" s="87"/>
      <c r="E303" s="87"/>
      <c r="F303" s="87"/>
      <c r="G303" s="87"/>
      <c r="H303" s="87"/>
      <c r="I303" s="87"/>
    </row>
    <row r="304" spans="1:9" x14ac:dyDescent="0.3">
      <c r="A304" s="87"/>
      <c r="B304" s="87"/>
      <c r="C304" s="87"/>
      <c r="D304" s="87"/>
      <c r="E304" s="87"/>
      <c r="F304" s="87"/>
      <c r="G304" s="87"/>
      <c r="H304" s="87"/>
      <c r="I304" s="87"/>
    </row>
    <row r="305" spans="1:9" x14ac:dyDescent="0.3">
      <c r="A305" s="87"/>
      <c r="B305" s="87"/>
      <c r="C305" s="87"/>
      <c r="D305" s="87"/>
      <c r="E305" s="87"/>
      <c r="F305" s="87"/>
      <c r="G305" s="87"/>
      <c r="H305" s="87"/>
      <c r="I305" s="87"/>
    </row>
    <row r="306" spans="1:9" x14ac:dyDescent="0.3">
      <c r="A306" s="87"/>
      <c r="B306" s="87"/>
      <c r="C306" s="87"/>
      <c r="D306" s="87"/>
      <c r="E306" s="87"/>
      <c r="F306" s="87"/>
      <c r="G306" s="87"/>
      <c r="H306" s="87"/>
      <c r="I306" s="87"/>
    </row>
    <row r="307" spans="1:9" x14ac:dyDescent="0.3">
      <c r="A307" s="87"/>
      <c r="B307" s="87"/>
      <c r="C307" s="87"/>
      <c r="D307" s="87"/>
      <c r="E307" s="87"/>
      <c r="F307" s="87"/>
      <c r="G307" s="87"/>
      <c r="H307" s="87"/>
      <c r="I307" s="87"/>
    </row>
    <row r="308" spans="1:9" x14ac:dyDescent="0.3">
      <c r="A308" s="87"/>
      <c r="B308" s="87"/>
      <c r="C308" s="87"/>
      <c r="D308" s="87"/>
      <c r="E308" s="87"/>
      <c r="F308" s="87"/>
      <c r="G308" s="87"/>
      <c r="H308" s="87"/>
      <c r="I308" s="87"/>
    </row>
    <row r="309" spans="1:9" x14ac:dyDescent="0.3">
      <c r="A309" s="87"/>
      <c r="B309" s="87"/>
      <c r="C309" s="87"/>
      <c r="D309" s="87"/>
      <c r="E309" s="87"/>
      <c r="F309" s="87"/>
      <c r="G309" s="87"/>
      <c r="H309" s="87"/>
      <c r="I309" s="87"/>
    </row>
    <row r="310" spans="1:9" x14ac:dyDescent="0.3">
      <c r="A310" s="87"/>
      <c r="B310" s="87"/>
      <c r="C310" s="87"/>
      <c r="D310" s="87"/>
      <c r="E310" s="87"/>
      <c r="F310" s="87"/>
      <c r="G310" s="87"/>
      <c r="H310" s="87"/>
      <c r="I310" s="87"/>
    </row>
    <row r="311" spans="1:9" x14ac:dyDescent="0.3">
      <c r="A311" s="87"/>
      <c r="B311" s="87"/>
      <c r="C311" s="87"/>
      <c r="D311" s="87"/>
      <c r="E311" s="87"/>
      <c r="F311" s="87"/>
      <c r="G311" s="87"/>
      <c r="H311" s="87"/>
      <c r="I311" s="87"/>
    </row>
    <row r="312" spans="1:9" x14ac:dyDescent="0.3">
      <c r="A312" s="87"/>
      <c r="B312" s="87"/>
      <c r="C312" s="87"/>
      <c r="D312" s="87"/>
      <c r="E312" s="87"/>
      <c r="F312" s="87"/>
      <c r="G312" s="87"/>
      <c r="H312" s="87"/>
      <c r="I312" s="87"/>
    </row>
    <row r="313" spans="1:9" x14ac:dyDescent="0.3">
      <c r="A313" s="87"/>
      <c r="B313" s="87"/>
      <c r="C313" s="87"/>
      <c r="D313" s="87"/>
      <c r="E313" s="87"/>
      <c r="F313" s="87"/>
      <c r="G313" s="87"/>
      <c r="H313" s="87"/>
      <c r="I313" s="87"/>
    </row>
    <row r="314" spans="1:9" x14ac:dyDescent="0.3">
      <c r="A314" s="87"/>
      <c r="B314" s="87"/>
      <c r="C314" s="87"/>
      <c r="D314" s="87"/>
      <c r="E314" s="87"/>
      <c r="F314" s="87"/>
      <c r="G314" s="87"/>
      <c r="H314" s="87"/>
      <c r="I314" s="87"/>
    </row>
    <row r="315" spans="1:9" x14ac:dyDescent="0.3">
      <c r="A315" s="87"/>
      <c r="B315" s="87"/>
      <c r="C315" s="87"/>
      <c r="D315" s="87"/>
      <c r="E315" s="87"/>
      <c r="F315" s="87"/>
      <c r="G315" s="87"/>
      <c r="H315" s="87"/>
      <c r="I315" s="87"/>
    </row>
    <row r="316" spans="1:9" x14ac:dyDescent="0.3">
      <c r="A316" s="87"/>
      <c r="B316" s="87"/>
      <c r="C316" s="87"/>
      <c r="D316" s="87"/>
      <c r="E316" s="87"/>
      <c r="F316" s="87"/>
      <c r="G316" s="87"/>
      <c r="H316" s="87"/>
      <c r="I316" s="87"/>
    </row>
    <row r="317" spans="1:9" x14ac:dyDescent="0.3">
      <c r="A317" s="87"/>
      <c r="B317" s="87"/>
      <c r="C317" s="87"/>
      <c r="D317" s="87"/>
      <c r="E317" s="87"/>
      <c r="F317" s="87"/>
      <c r="G317" s="87"/>
      <c r="H317" s="87"/>
      <c r="I317" s="87"/>
    </row>
    <row r="318" spans="1:9" x14ac:dyDescent="0.3">
      <c r="A318" s="87"/>
      <c r="B318" s="87"/>
      <c r="C318" s="87"/>
      <c r="D318" s="87"/>
      <c r="E318" s="87"/>
      <c r="F318" s="87"/>
      <c r="G318" s="87"/>
      <c r="H318" s="87"/>
      <c r="I318" s="87"/>
    </row>
    <row r="319" spans="1:9" x14ac:dyDescent="0.3">
      <c r="A319" s="87"/>
      <c r="B319" s="87"/>
      <c r="C319" s="87"/>
      <c r="D319" s="87"/>
      <c r="E319" s="87"/>
      <c r="F319" s="87"/>
      <c r="G319" s="87"/>
      <c r="H319" s="87"/>
      <c r="I319" s="87"/>
    </row>
    <row r="320" spans="1:9" x14ac:dyDescent="0.3">
      <c r="A320" s="87"/>
      <c r="B320" s="87"/>
      <c r="C320" s="87"/>
      <c r="D320" s="87"/>
      <c r="E320" s="87"/>
      <c r="F320" s="87"/>
      <c r="G320" s="87"/>
      <c r="H320" s="87"/>
      <c r="I320" s="87"/>
    </row>
    <row r="321" spans="1:9" x14ac:dyDescent="0.3">
      <c r="A321" s="87"/>
      <c r="B321" s="87"/>
      <c r="C321" s="87"/>
      <c r="D321" s="87"/>
      <c r="E321" s="87"/>
      <c r="F321" s="87"/>
      <c r="G321" s="87"/>
      <c r="H321" s="87"/>
      <c r="I321" s="87"/>
    </row>
    <row r="322" spans="1:9" x14ac:dyDescent="0.3">
      <c r="A322" s="87"/>
      <c r="B322" s="87"/>
      <c r="C322" s="87"/>
      <c r="D322" s="87"/>
      <c r="E322" s="87"/>
      <c r="F322" s="87"/>
      <c r="G322" s="87"/>
      <c r="H322" s="87"/>
      <c r="I322" s="87"/>
    </row>
    <row r="323" spans="1:9" x14ac:dyDescent="0.3">
      <c r="A323" s="87"/>
      <c r="B323" s="87"/>
      <c r="C323" s="87"/>
      <c r="D323" s="87"/>
      <c r="E323" s="87"/>
      <c r="F323" s="87"/>
      <c r="G323" s="87"/>
      <c r="H323" s="87"/>
      <c r="I323" s="87"/>
    </row>
    <row r="324" spans="1:9" x14ac:dyDescent="0.3">
      <c r="A324" s="87"/>
      <c r="B324" s="87"/>
      <c r="C324" s="87"/>
      <c r="D324" s="87"/>
      <c r="E324" s="87"/>
      <c r="F324" s="87"/>
      <c r="G324" s="87"/>
      <c r="H324" s="87"/>
      <c r="I324" s="87"/>
    </row>
    <row r="325" spans="1:9" x14ac:dyDescent="0.3">
      <c r="A325" s="87"/>
      <c r="B325" s="87"/>
      <c r="C325" s="87"/>
      <c r="D325" s="87"/>
      <c r="E325" s="87"/>
      <c r="F325" s="87"/>
      <c r="G325" s="87"/>
      <c r="H325" s="87"/>
      <c r="I325" s="87"/>
    </row>
    <row r="326" spans="1:9" x14ac:dyDescent="0.3">
      <c r="A326" s="87"/>
      <c r="B326" s="87"/>
      <c r="C326" s="87"/>
      <c r="D326" s="87"/>
      <c r="E326" s="87"/>
      <c r="F326" s="87"/>
      <c r="G326" s="87"/>
      <c r="H326" s="87"/>
      <c r="I326" s="87"/>
    </row>
    <row r="327" spans="1:9" x14ac:dyDescent="0.3">
      <c r="A327" s="87"/>
      <c r="B327" s="87"/>
      <c r="C327" s="87"/>
      <c r="D327" s="87"/>
      <c r="E327" s="87"/>
      <c r="F327" s="87"/>
      <c r="G327" s="87"/>
      <c r="H327" s="87"/>
      <c r="I327" s="87"/>
    </row>
    <row r="328" spans="1:9" x14ac:dyDescent="0.3">
      <c r="A328" s="87"/>
      <c r="B328" s="87"/>
      <c r="C328" s="87"/>
      <c r="D328" s="87"/>
      <c r="E328" s="87"/>
      <c r="F328" s="87"/>
      <c r="G328" s="87"/>
      <c r="H328" s="87"/>
      <c r="I328" s="87"/>
    </row>
    <row r="329" spans="1:9" x14ac:dyDescent="0.3">
      <c r="A329" s="87"/>
      <c r="B329" s="87"/>
      <c r="C329" s="87"/>
      <c r="D329" s="87"/>
      <c r="E329" s="87"/>
      <c r="F329" s="87"/>
      <c r="G329" s="87"/>
      <c r="H329" s="87"/>
      <c r="I329" s="87"/>
    </row>
    <row r="330" spans="1:9" x14ac:dyDescent="0.3">
      <c r="A330" s="87"/>
      <c r="B330" s="87"/>
      <c r="C330" s="87"/>
      <c r="D330" s="87"/>
      <c r="E330" s="87"/>
      <c r="F330" s="87"/>
      <c r="G330" s="87"/>
      <c r="H330" s="87"/>
      <c r="I330" s="87"/>
    </row>
    <row r="331" spans="1:9" x14ac:dyDescent="0.3">
      <c r="A331" s="87"/>
      <c r="B331" s="87"/>
      <c r="C331" s="87"/>
      <c r="D331" s="87"/>
      <c r="E331" s="87"/>
      <c r="F331" s="87"/>
      <c r="G331" s="87"/>
      <c r="H331" s="87"/>
      <c r="I331" s="87"/>
    </row>
    <row r="332" spans="1:9" x14ac:dyDescent="0.3">
      <c r="A332" s="87"/>
      <c r="B332" s="87"/>
      <c r="C332" s="87"/>
      <c r="D332" s="87"/>
      <c r="E332" s="87"/>
      <c r="F332" s="87"/>
      <c r="G332" s="87"/>
      <c r="H332" s="87"/>
      <c r="I332" s="87"/>
    </row>
    <row r="333" spans="1:9" x14ac:dyDescent="0.3">
      <c r="A333" s="87"/>
      <c r="B333" s="87"/>
      <c r="C333" s="87"/>
      <c r="D333" s="87"/>
      <c r="E333" s="87"/>
      <c r="F333" s="87"/>
      <c r="G333" s="87"/>
      <c r="H333" s="87"/>
      <c r="I333" s="87"/>
    </row>
    <row r="334" spans="1:9" x14ac:dyDescent="0.3">
      <c r="A334" s="87"/>
      <c r="B334" s="87"/>
      <c r="C334" s="87"/>
      <c r="D334" s="87"/>
      <c r="E334" s="87"/>
      <c r="F334" s="87"/>
      <c r="G334" s="87"/>
      <c r="H334" s="87"/>
      <c r="I334" s="87"/>
    </row>
    <row r="335" spans="1:9" x14ac:dyDescent="0.3">
      <c r="A335" s="87"/>
      <c r="B335" s="87"/>
      <c r="C335" s="87"/>
      <c r="D335" s="87"/>
      <c r="E335" s="87"/>
      <c r="F335" s="87"/>
      <c r="G335" s="87"/>
      <c r="H335" s="87"/>
      <c r="I335" s="87"/>
    </row>
    <row r="336" spans="1:9" x14ac:dyDescent="0.3">
      <c r="A336" s="87"/>
      <c r="B336" s="87"/>
      <c r="C336" s="87"/>
      <c r="D336" s="87"/>
      <c r="E336" s="87"/>
      <c r="F336" s="87"/>
      <c r="G336" s="87"/>
      <c r="H336" s="87"/>
      <c r="I336" s="87"/>
    </row>
    <row r="337" spans="1:9" x14ac:dyDescent="0.3">
      <c r="A337" s="87"/>
      <c r="B337" s="87"/>
      <c r="C337" s="87"/>
      <c r="D337" s="87"/>
      <c r="E337" s="87"/>
      <c r="F337" s="87"/>
      <c r="G337" s="87"/>
      <c r="H337" s="87"/>
      <c r="I337" s="87"/>
    </row>
    <row r="338" spans="1:9" x14ac:dyDescent="0.3">
      <c r="A338" s="87"/>
      <c r="B338" s="87"/>
      <c r="C338" s="87"/>
      <c r="D338" s="87"/>
      <c r="E338" s="87"/>
      <c r="F338" s="87"/>
      <c r="G338" s="87"/>
      <c r="H338" s="87"/>
      <c r="I338" s="87"/>
    </row>
    <row r="339" spans="1:9" x14ac:dyDescent="0.3">
      <c r="A339" s="87"/>
      <c r="B339" s="87"/>
      <c r="C339" s="87"/>
      <c r="D339" s="87"/>
      <c r="E339" s="87"/>
      <c r="F339" s="87"/>
      <c r="G339" s="87"/>
      <c r="H339" s="87"/>
      <c r="I339" s="87"/>
    </row>
    <row r="340" spans="1:9" x14ac:dyDescent="0.3">
      <c r="A340" s="87"/>
      <c r="B340" s="87"/>
      <c r="C340" s="87"/>
      <c r="D340" s="87"/>
      <c r="E340" s="87"/>
      <c r="F340" s="87"/>
      <c r="G340" s="87"/>
      <c r="H340" s="87"/>
      <c r="I340" s="87"/>
    </row>
    <row r="341" spans="1:9" x14ac:dyDescent="0.3">
      <c r="A341" s="87"/>
      <c r="B341" s="87"/>
      <c r="C341" s="87"/>
      <c r="D341" s="87"/>
      <c r="E341" s="87"/>
      <c r="F341" s="87"/>
      <c r="G341" s="87"/>
      <c r="H341" s="87"/>
      <c r="I341" s="87"/>
    </row>
    <row r="342" spans="1:9" x14ac:dyDescent="0.3">
      <c r="A342" s="87"/>
      <c r="B342" s="87"/>
      <c r="C342" s="87"/>
      <c r="D342" s="87"/>
      <c r="E342" s="87"/>
      <c r="F342" s="87"/>
      <c r="G342" s="87"/>
      <c r="H342" s="87"/>
      <c r="I342" s="87"/>
    </row>
    <row r="343" spans="1:9" x14ac:dyDescent="0.3">
      <c r="A343" s="87"/>
      <c r="B343" s="87"/>
      <c r="C343" s="87"/>
      <c r="D343" s="87"/>
      <c r="E343" s="87"/>
      <c r="F343" s="87"/>
      <c r="G343" s="87"/>
      <c r="H343" s="87"/>
      <c r="I343" s="87"/>
    </row>
    <row r="344" spans="1:9" x14ac:dyDescent="0.3">
      <c r="A344" s="87"/>
      <c r="B344" s="87"/>
      <c r="C344" s="87"/>
      <c r="D344" s="87"/>
      <c r="E344" s="87"/>
      <c r="F344" s="87"/>
      <c r="G344" s="87"/>
      <c r="H344" s="87"/>
      <c r="I344" s="87"/>
    </row>
    <row r="345" spans="1:9" x14ac:dyDescent="0.3">
      <c r="A345" s="87"/>
      <c r="B345" s="87"/>
      <c r="C345" s="87"/>
      <c r="D345" s="87"/>
      <c r="E345" s="87"/>
      <c r="F345" s="87"/>
      <c r="G345" s="87"/>
      <c r="H345" s="87"/>
      <c r="I345" s="87"/>
    </row>
    <row r="346" spans="1:9" x14ac:dyDescent="0.3">
      <c r="A346" s="87"/>
      <c r="B346" s="87"/>
      <c r="C346" s="87"/>
      <c r="D346" s="87"/>
      <c r="E346" s="87"/>
      <c r="F346" s="87"/>
      <c r="G346" s="87"/>
      <c r="H346" s="87"/>
      <c r="I346" s="87"/>
    </row>
    <row r="347" spans="1:9" x14ac:dyDescent="0.3">
      <c r="A347" s="87"/>
      <c r="B347" s="87"/>
      <c r="C347" s="87"/>
      <c r="D347" s="87"/>
      <c r="E347" s="87"/>
      <c r="F347" s="87"/>
      <c r="G347" s="87"/>
      <c r="H347" s="87"/>
      <c r="I347" s="87"/>
    </row>
    <row r="348" spans="1:9" x14ac:dyDescent="0.3">
      <c r="A348" s="87"/>
      <c r="B348" s="87"/>
      <c r="C348" s="87"/>
      <c r="D348" s="87"/>
      <c r="E348" s="87"/>
      <c r="F348" s="87"/>
      <c r="G348" s="87"/>
      <c r="H348" s="87"/>
      <c r="I348" s="87"/>
    </row>
    <row r="349" spans="1:9" x14ac:dyDescent="0.3">
      <c r="A349" s="87"/>
      <c r="B349" s="87"/>
      <c r="C349" s="87"/>
      <c r="D349" s="87"/>
      <c r="E349" s="87"/>
      <c r="F349" s="87"/>
      <c r="G349" s="87"/>
      <c r="H349" s="87"/>
      <c r="I349" s="87"/>
    </row>
    <row r="350" spans="1:9" x14ac:dyDescent="0.3">
      <c r="A350" s="87"/>
      <c r="B350" s="87"/>
      <c r="C350" s="87"/>
      <c r="D350" s="87"/>
      <c r="E350" s="87"/>
      <c r="F350" s="87"/>
      <c r="G350" s="87"/>
      <c r="H350" s="87"/>
      <c r="I350" s="87"/>
    </row>
    <row r="351" spans="1:9" x14ac:dyDescent="0.3">
      <c r="A351" s="87"/>
      <c r="B351" s="87"/>
      <c r="C351" s="87"/>
      <c r="D351" s="87"/>
      <c r="E351" s="87"/>
      <c r="F351" s="87"/>
      <c r="G351" s="87"/>
      <c r="H351" s="87"/>
      <c r="I351" s="87"/>
    </row>
    <row r="352" spans="1:9" x14ac:dyDescent="0.3">
      <c r="A352" s="87"/>
      <c r="B352" s="87"/>
      <c r="C352" s="87"/>
      <c r="D352" s="87"/>
      <c r="E352" s="87"/>
      <c r="F352" s="87"/>
      <c r="G352" s="87"/>
      <c r="H352" s="87"/>
      <c r="I352" s="87"/>
    </row>
    <row r="353" spans="1:9" x14ac:dyDescent="0.3">
      <c r="A353" s="87"/>
      <c r="B353" s="87"/>
      <c r="C353" s="87"/>
      <c r="D353" s="87"/>
      <c r="E353" s="87"/>
      <c r="F353" s="87"/>
      <c r="G353" s="87"/>
      <c r="H353" s="87"/>
      <c r="I353" s="87"/>
    </row>
    <row r="354" spans="1:9" x14ac:dyDescent="0.3">
      <c r="A354" s="87"/>
      <c r="B354" s="87"/>
      <c r="C354" s="87"/>
      <c r="D354" s="87"/>
      <c r="E354" s="87"/>
      <c r="F354" s="87"/>
      <c r="G354" s="87"/>
      <c r="H354" s="87"/>
      <c r="I354" s="87"/>
    </row>
    <row r="355" spans="1:9" x14ac:dyDescent="0.3">
      <c r="A355" s="87"/>
      <c r="B355" s="87"/>
      <c r="C355" s="87"/>
      <c r="D355" s="87"/>
      <c r="E355" s="87"/>
      <c r="F355" s="87"/>
      <c r="G355" s="87"/>
      <c r="H355" s="87"/>
      <c r="I355" s="87"/>
    </row>
    <row r="356" spans="1:9" x14ac:dyDescent="0.3">
      <c r="A356" s="87"/>
      <c r="B356" s="87"/>
      <c r="C356" s="87"/>
      <c r="D356" s="87"/>
      <c r="E356" s="87"/>
      <c r="F356" s="87"/>
      <c r="G356" s="87"/>
      <c r="H356" s="87"/>
      <c r="I356" s="87"/>
    </row>
    <row r="357" spans="1:9" x14ac:dyDescent="0.3">
      <c r="A357" s="87"/>
      <c r="B357" s="87"/>
      <c r="C357" s="87"/>
      <c r="D357" s="87"/>
      <c r="E357" s="87"/>
      <c r="F357" s="87"/>
      <c r="G357" s="87"/>
      <c r="H357" s="87"/>
      <c r="I357" s="87"/>
    </row>
    <row r="358" spans="1:9" x14ac:dyDescent="0.3">
      <c r="A358" s="87"/>
      <c r="B358" s="87"/>
      <c r="C358" s="87"/>
      <c r="D358" s="87"/>
      <c r="E358" s="87"/>
      <c r="F358" s="87"/>
      <c r="G358" s="87"/>
      <c r="H358" s="87"/>
      <c r="I358" s="87"/>
    </row>
    <row r="359" spans="1:9" x14ac:dyDescent="0.3">
      <c r="A359" s="87"/>
      <c r="B359" s="87"/>
      <c r="C359" s="87"/>
      <c r="D359" s="87"/>
      <c r="E359" s="87"/>
      <c r="F359" s="87"/>
      <c r="G359" s="87"/>
      <c r="H359" s="87"/>
      <c r="I359" s="87"/>
    </row>
    <row r="360" spans="1:9" x14ac:dyDescent="0.3">
      <c r="A360" s="87"/>
      <c r="B360" s="87"/>
      <c r="C360" s="87"/>
      <c r="D360" s="87"/>
      <c r="E360" s="87"/>
      <c r="F360" s="87"/>
      <c r="G360" s="87"/>
      <c r="H360" s="87"/>
      <c r="I360" s="87"/>
    </row>
    <row r="361" spans="1:9" x14ac:dyDescent="0.3">
      <c r="A361" s="87"/>
      <c r="B361" s="87"/>
      <c r="C361" s="87"/>
      <c r="D361" s="87"/>
      <c r="E361" s="87"/>
      <c r="F361" s="87"/>
      <c r="G361" s="87"/>
      <c r="H361" s="87"/>
      <c r="I361" s="87"/>
    </row>
    <row r="362" spans="1:9" x14ac:dyDescent="0.3">
      <c r="A362" s="87"/>
      <c r="B362" s="87"/>
      <c r="C362" s="87"/>
      <c r="D362" s="87"/>
      <c r="E362" s="87"/>
      <c r="F362" s="87"/>
      <c r="G362" s="87"/>
      <c r="H362" s="87"/>
      <c r="I362" s="87"/>
    </row>
    <row r="363" spans="1:9" x14ac:dyDescent="0.3">
      <c r="A363" s="87"/>
      <c r="B363" s="87"/>
      <c r="C363" s="87"/>
      <c r="D363" s="87"/>
      <c r="E363" s="87"/>
      <c r="F363" s="87"/>
      <c r="G363" s="87"/>
      <c r="H363" s="87"/>
      <c r="I363" s="87"/>
    </row>
    <row r="364" spans="1:9" x14ac:dyDescent="0.3">
      <c r="A364" s="87"/>
      <c r="B364" s="87"/>
      <c r="C364" s="87"/>
      <c r="D364" s="87"/>
      <c r="E364" s="87"/>
      <c r="F364" s="87"/>
      <c r="G364" s="87"/>
      <c r="H364" s="87"/>
      <c r="I364" s="87"/>
    </row>
    <row r="365" spans="1:9" x14ac:dyDescent="0.3">
      <c r="A365" s="87"/>
      <c r="B365" s="87"/>
      <c r="C365" s="87"/>
      <c r="D365" s="87"/>
      <c r="E365" s="87"/>
      <c r="F365" s="87"/>
      <c r="G365" s="87"/>
      <c r="H365" s="87"/>
      <c r="I365" s="87"/>
    </row>
    <row r="366" spans="1:9" x14ac:dyDescent="0.3">
      <c r="A366" s="87"/>
      <c r="B366" s="87"/>
      <c r="C366" s="87"/>
      <c r="D366" s="87"/>
      <c r="E366" s="87"/>
      <c r="F366" s="87"/>
      <c r="G366" s="87"/>
      <c r="H366" s="87"/>
      <c r="I366" s="87"/>
    </row>
    <row r="367" spans="1:9" x14ac:dyDescent="0.3">
      <c r="A367" s="87"/>
      <c r="B367" s="87"/>
      <c r="C367" s="87"/>
      <c r="D367" s="87"/>
      <c r="E367" s="87"/>
      <c r="F367" s="87"/>
      <c r="G367" s="87"/>
      <c r="H367" s="87"/>
      <c r="I367" s="87"/>
    </row>
    <row r="368" spans="1:9" x14ac:dyDescent="0.3">
      <c r="A368" s="87"/>
      <c r="B368" s="87"/>
      <c r="C368" s="87"/>
      <c r="D368" s="87"/>
      <c r="E368" s="87"/>
      <c r="F368" s="87"/>
      <c r="G368" s="87"/>
      <c r="H368" s="87"/>
      <c r="I368" s="87"/>
    </row>
    <row r="369" spans="1:9" x14ac:dyDescent="0.3">
      <c r="A369" s="87"/>
      <c r="B369" s="87"/>
      <c r="C369" s="87"/>
      <c r="D369" s="87"/>
      <c r="E369" s="87"/>
      <c r="F369" s="87"/>
      <c r="G369" s="87"/>
      <c r="H369" s="87"/>
      <c r="I369" s="87"/>
    </row>
    <row r="370" spans="1:9" x14ac:dyDescent="0.3">
      <c r="A370" s="87"/>
      <c r="B370" s="87"/>
      <c r="C370" s="87"/>
      <c r="D370" s="87"/>
      <c r="E370" s="87"/>
      <c r="F370" s="87"/>
      <c r="G370" s="87"/>
      <c r="H370" s="87"/>
      <c r="I370" s="87"/>
    </row>
    <row r="371" spans="1:9" x14ac:dyDescent="0.3">
      <c r="A371" s="87"/>
      <c r="B371" s="87"/>
      <c r="C371" s="87"/>
      <c r="D371" s="87"/>
      <c r="E371" s="87"/>
      <c r="F371" s="87"/>
      <c r="G371" s="87"/>
      <c r="H371" s="87"/>
      <c r="I371" s="87"/>
    </row>
    <row r="372" spans="1:9" x14ac:dyDescent="0.3">
      <c r="A372" s="87"/>
      <c r="B372" s="87"/>
      <c r="C372" s="87"/>
      <c r="D372" s="87"/>
      <c r="E372" s="87"/>
      <c r="F372" s="87"/>
      <c r="G372" s="87"/>
      <c r="H372" s="87"/>
      <c r="I372" s="87"/>
    </row>
  </sheetData>
  <mergeCells count="1">
    <mergeCell ref="A1:C1"/>
  </mergeCells>
  <pageMargins left="0.7" right="0.7" top="0.75" bottom="0.75" header="0.3" footer="0.3"/>
  <pageSetup paperSize="9" scale="56" orientation="landscape" horizontalDpi="4294967293" verticalDpi="4294967293"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372"/>
  <sheetViews>
    <sheetView zoomScaleNormal="100" workbookViewId="0">
      <selection activeCell="F220" sqref="F220:H220"/>
    </sheetView>
  </sheetViews>
  <sheetFormatPr defaultRowHeight="12" x14ac:dyDescent="0.35"/>
  <cols>
    <col min="1" max="1" width="19.36328125" style="91" customWidth="1"/>
    <col min="2" max="2" width="19.6328125" style="91" customWidth="1"/>
    <col min="3" max="3" width="25.36328125" style="91" customWidth="1"/>
    <col min="4" max="4" width="10.7265625" style="92" customWidth="1"/>
    <col min="5" max="5" width="77.453125" style="83" customWidth="1"/>
    <col min="6" max="8" width="10.08984375" style="93" customWidth="1"/>
    <col min="9" max="9" width="10.08984375" style="94" customWidth="1"/>
    <col min="10" max="16384" width="8.7265625" style="91"/>
  </cols>
  <sheetData>
    <row r="1" spans="1:9" x14ac:dyDescent="0.35">
      <c r="A1" s="91" t="s">
        <v>850</v>
      </c>
    </row>
    <row r="3" spans="1:9" x14ac:dyDescent="0.35">
      <c r="A3" s="95" t="s">
        <v>765</v>
      </c>
      <c r="B3" s="89"/>
      <c r="C3" s="89"/>
      <c r="D3" s="89"/>
      <c r="E3" s="89"/>
      <c r="F3" s="95" t="s">
        <v>16</v>
      </c>
      <c r="G3" s="89"/>
      <c r="H3" s="89"/>
      <c r="I3" s="89"/>
    </row>
    <row r="4" spans="1:9" x14ac:dyDescent="0.35">
      <c r="A4" s="95" t="s">
        <v>6</v>
      </c>
      <c r="B4" s="95" t="s">
        <v>2</v>
      </c>
      <c r="C4" s="95" t="s">
        <v>10</v>
      </c>
      <c r="D4" s="96" t="s">
        <v>3</v>
      </c>
      <c r="E4" s="95" t="s">
        <v>0</v>
      </c>
      <c r="F4" s="97" t="s">
        <v>744</v>
      </c>
      <c r="G4" s="97" t="s">
        <v>30</v>
      </c>
      <c r="H4" s="97" t="s">
        <v>522</v>
      </c>
      <c r="I4" s="90" t="s">
        <v>899</v>
      </c>
    </row>
    <row r="5" spans="1:9" x14ac:dyDescent="0.35">
      <c r="A5" s="89" t="s">
        <v>47</v>
      </c>
      <c r="B5" s="89" t="s">
        <v>828</v>
      </c>
      <c r="C5" s="89" t="s">
        <v>268</v>
      </c>
      <c r="D5" s="98" t="s">
        <v>359</v>
      </c>
      <c r="E5" s="86" t="s">
        <v>358</v>
      </c>
      <c r="F5" s="99"/>
      <c r="G5" s="99">
        <v>-2500</v>
      </c>
      <c r="H5" s="99"/>
      <c r="I5" s="100">
        <v>-2500</v>
      </c>
    </row>
    <row r="6" spans="1:9" x14ac:dyDescent="0.35">
      <c r="A6" s="89" t="s">
        <v>47</v>
      </c>
      <c r="B6" s="89" t="s">
        <v>828</v>
      </c>
      <c r="C6" s="89" t="s">
        <v>268</v>
      </c>
      <c r="D6" s="98" t="s">
        <v>359</v>
      </c>
      <c r="E6" s="86" t="s">
        <v>448</v>
      </c>
      <c r="F6" s="99"/>
      <c r="G6" s="99">
        <v>2500</v>
      </c>
      <c r="H6" s="99"/>
      <c r="I6" s="100">
        <v>2500</v>
      </c>
    </row>
    <row r="7" spans="1:9" ht="36" x14ac:dyDescent="0.35">
      <c r="A7" s="89" t="s">
        <v>47</v>
      </c>
      <c r="B7" s="89" t="s">
        <v>828</v>
      </c>
      <c r="C7" s="89" t="s">
        <v>129</v>
      </c>
      <c r="D7" s="98" t="s">
        <v>124</v>
      </c>
      <c r="E7" s="86" t="s">
        <v>123</v>
      </c>
      <c r="F7" s="99"/>
      <c r="G7" s="99">
        <v>-66000</v>
      </c>
      <c r="H7" s="99"/>
      <c r="I7" s="100">
        <v>-66000</v>
      </c>
    </row>
    <row r="8" spans="1:9" x14ac:dyDescent="0.35">
      <c r="A8" s="89" t="s">
        <v>47</v>
      </c>
      <c r="B8" s="86" t="s">
        <v>829</v>
      </c>
      <c r="C8" s="86"/>
      <c r="D8" s="86"/>
      <c r="E8" s="86"/>
      <c r="F8" s="99"/>
      <c r="G8" s="99">
        <v>-66000</v>
      </c>
      <c r="H8" s="99"/>
      <c r="I8" s="100">
        <v>-66000</v>
      </c>
    </row>
    <row r="9" spans="1:9" x14ac:dyDescent="0.35">
      <c r="A9" s="89" t="s">
        <v>47</v>
      </c>
      <c r="B9" s="89" t="s">
        <v>831</v>
      </c>
      <c r="C9" s="89" t="s">
        <v>268</v>
      </c>
      <c r="D9" s="98" t="s">
        <v>482</v>
      </c>
      <c r="E9" s="86" t="s">
        <v>481</v>
      </c>
      <c r="F9" s="99"/>
      <c r="G9" s="99">
        <v>0</v>
      </c>
      <c r="H9" s="99"/>
      <c r="I9" s="100">
        <v>0</v>
      </c>
    </row>
    <row r="10" spans="1:9" x14ac:dyDescent="0.35">
      <c r="A10" s="89" t="s">
        <v>47</v>
      </c>
      <c r="B10" s="89" t="s">
        <v>831</v>
      </c>
      <c r="C10" s="89" t="s">
        <v>268</v>
      </c>
      <c r="D10" s="98" t="s">
        <v>133</v>
      </c>
      <c r="E10" s="86" t="s">
        <v>478</v>
      </c>
      <c r="F10" s="99"/>
      <c r="G10" s="99">
        <v>-9960</v>
      </c>
      <c r="H10" s="99"/>
      <c r="I10" s="100">
        <v>-9960</v>
      </c>
    </row>
    <row r="11" spans="1:9" x14ac:dyDescent="0.35">
      <c r="A11" s="89" t="s">
        <v>47</v>
      </c>
      <c r="B11" s="89" t="s">
        <v>831</v>
      </c>
      <c r="C11" s="89" t="s">
        <v>268</v>
      </c>
      <c r="D11" s="98" t="s">
        <v>349</v>
      </c>
      <c r="E11" s="86" t="s">
        <v>348</v>
      </c>
      <c r="F11" s="99"/>
      <c r="G11" s="99">
        <v>9960</v>
      </c>
      <c r="H11" s="99"/>
      <c r="I11" s="100">
        <v>9960</v>
      </c>
    </row>
    <row r="12" spans="1:9" x14ac:dyDescent="0.35">
      <c r="A12" s="89" t="s">
        <v>47</v>
      </c>
      <c r="B12" s="89" t="s">
        <v>831</v>
      </c>
      <c r="C12" s="89" t="s">
        <v>268</v>
      </c>
      <c r="D12" s="98" t="s">
        <v>474</v>
      </c>
      <c r="E12" s="86" t="s">
        <v>469</v>
      </c>
      <c r="F12" s="99"/>
      <c r="G12" s="99">
        <v>-12000</v>
      </c>
      <c r="H12" s="99"/>
      <c r="I12" s="100">
        <v>-12000</v>
      </c>
    </row>
    <row r="13" spans="1:9" x14ac:dyDescent="0.35">
      <c r="A13" s="89" t="s">
        <v>47</v>
      </c>
      <c r="B13" s="89" t="s">
        <v>831</v>
      </c>
      <c r="C13" s="89" t="s">
        <v>268</v>
      </c>
      <c r="D13" s="98" t="s">
        <v>470</v>
      </c>
      <c r="E13" s="86" t="s">
        <v>469</v>
      </c>
      <c r="F13" s="99"/>
      <c r="G13" s="99">
        <v>12000</v>
      </c>
      <c r="H13" s="99"/>
      <c r="I13" s="100">
        <v>12000</v>
      </c>
    </row>
    <row r="14" spans="1:9" x14ac:dyDescent="0.35">
      <c r="A14" s="89" t="s">
        <v>47</v>
      </c>
      <c r="B14" s="89" t="s">
        <v>831</v>
      </c>
      <c r="C14" s="89" t="s">
        <v>268</v>
      </c>
      <c r="D14" s="98" t="s">
        <v>444</v>
      </c>
      <c r="E14" s="86" t="s">
        <v>459</v>
      </c>
      <c r="F14" s="99"/>
      <c r="G14" s="99">
        <v>57</v>
      </c>
      <c r="H14" s="99"/>
      <c r="I14" s="100">
        <v>57</v>
      </c>
    </row>
    <row r="15" spans="1:9" x14ac:dyDescent="0.35">
      <c r="A15" s="89" t="s">
        <v>47</v>
      </c>
      <c r="B15" s="89" t="s">
        <v>831</v>
      </c>
      <c r="C15" s="89" t="s">
        <v>268</v>
      </c>
      <c r="D15" s="98" t="s">
        <v>444</v>
      </c>
      <c r="E15" s="86" t="s">
        <v>443</v>
      </c>
      <c r="F15" s="99"/>
      <c r="G15" s="99">
        <v>9976</v>
      </c>
      <c r="H15" s="99"/>
      <c r="I15" s="100">
        <v>9976</v>
      </c>
    </row>
    <row r="16" spans="1:9" x14ac:dyDescent="0.35">
      <c r="A16" s="89" t="s">
        <v>47</v>
      </c>
      <c r="B16" s="89" t="s">
        <v>831</v>
      </c>
      <c r="C16" s="89" t="s">
        <v>129</v>
      </c>
      <c r="D16" s="98" t="s">
        <v>133</v>
      </c>
      <c r="E16" s="86" t="s">
        <v>132</v>
      </c>
      <c r="F16" s="99"/>
      <c r="G16" s="99">
        <v>290</v>
      </c>
      <c r="H16" s="99"/>
      <c r="I16" s="100">
        <v>290</v>
      </c>
    </row>
    <row r="17" spans="1:9" x14ac:dyDescent="0.35">
      <c r="A17" s="89" t="s">
        <v>47</v>
      </c>
      <c r="B17" s="89" t="s">
        <v>831</v>
      </c>
      <c r="C17" s="89" t="s">
        <v>39</v>
      </c>
      <c r="D17" s="98" t="s">
        <v>44</v>
      </c>
      <c r="E17" s="86" t="s">
        <v>417</v>
      </c>
      <c r="F17" s="99"/>
      <c r="G17" s="99">
        <v>101932</v>
      </c>
      <c r="H17" s="99"/>
      <c r="I17" s="100">
        <v>101932</v>
      </c>
    </row>
    <row r="18" spans="1:9" x14ac:dyDescent="0.35">
      <c r="A18" s="89" t="s">
        <v>47</v>
      </c>
      <c r="B18" s="89" t="s">
        <v>831</v>
      </c>
      <c r="C18" s="89" t="s">
        <v>39</v>
      </c>
      <c r="D18" s="98" t="s">
        <v>44</v>
      </c>
      <c r="E18" s="86" t="s">
        <v>43</v>
      </c>
      <c r="F18" s="99"/>
      <c r="G18" s="99">
        <v>-94636</v>
      </c>
      <c r="H18" s="99"/>
      <c r="I18" s="100">
        <v>-94636</v>
      </c>
    </row>
    <row r="19" spans="1:9" x14ac:dyDescent="0.35">
      <c r="A19" s="89" t="s">
        <v>47</v>
      </c>
      <c r="B19" s="89" t="s">
        <v>831</v>
      </c>
      <c r="C19" s="89" t="s">
        <v>39</v>
      </c>
      <c r="D19" s="98" t="s">
        <v>421</v>
      </c>
      <c r="E19" s="86" t="s">
        <v>420</v>
      </c>
      <c r="F19" s="99"/>
      <c r="G19" s="99">
        <v>20389</v>
      </c>
      <c r="H19" s="99"/>
      <c r="I19" s="100">
        <v>20389</v>
      </c>
    </row>
    <row r="20" spans="1:9" x14ac:dyDescent="0.35">
      <c r="A20" s="89" t="s">
        <v>47</v>
      </c>
      <c r="B20" s="89" t="s">
        <v>831</v>
      </c>
      <c r="C20" s="89" t="s">
        <v>304</v>
      </c>
      <c r="D20" s="98" t="s">
        <v>306</v>
      </c>
      <c r="E20" s="86" t="s">
        <v>305</v>
      </c>
      <c r="F20" s="99"/>
      <c r="G20" s="99">
        <v>407</v>
      </c>
      <c r="H20" s="99"/>
      <c r="I20" s="100">
        <v>407</v>
      </c>
    </row>
    <row r="21" spans="1:9" x14ac:dyDescent="0.35">
      <c r="A21" s="89" t="s">
        <v>47</v>
      </c>
      <c r="B21" s="89" t="s">
        <v>831</v>
      </c>
      <c r="C21" s="89" t="s">
        <v>304</v>
      </c>
      <c r="D21" s="98" t="s">
        <v>309</v>
      </c>
      <c r="E21" s="86" t="s">
        <v>308</v>
      </c>
      <c r="F21" s="99"/>
      <c r="G21" s="99">
        <v>133</v>
      </c>
      <c r="H21" s="99"/>
      <c r="I21" s="100">
        <v>133</v>
      </c>
    </row>
    <row r="22" spans="1:9" ht="24" x14ac:dyDescent="0.35">
      <c r="A22" s="89" t="s">
        <v>47</v>
      </c>
      <c r="B22" s="86" t="s">
        <v>840</v>
      </c>
      <c r="C22" s="86"/>
      <c r="D22" s="86"/>
      <c r="E22" s="86"/>
      <c r="F22" s="99"/>
      <c r="G22" s="99">
        <v>38548</v>
      </c>
      <c r="H22" s="99"/>
      <c r="I22" s="100">
        <v>38548</v>
      </c>
    </row>
    <row r="23" spans="1:9" x14ac:dyDescent="0.35">
      <c r="A23" s="89" t="s">
        <v>47</v>
      </c>
      <c r="B23" s="89" t="s">
        <v>833</v>
      </c>
      <c r="C23" s="89" t="s">
        <v>268</v>
      </c>
      <c r="D23" s="98" t="s">
        <v>439</v>
      </c>
      <c r="E23" s="86" t="s">
        <v>438</v>
      </c>
      <c r="F23" s="99"/>
      <c r="G23" s="99">
        <v>40930</v>
      </c>
      <c r="H23" s="99"/>
      <c r="I23" s="100">
        <v>40930</v>
      </c>
    </row>
    <row r="24" spans="1:9" x14ac:dyDescent="0.35">
      <c r="A24" s="89" t="s">
        <v>47</v>
      </c>
      <c r="B24" s="89" t="s">
        <v>833</v>
      </c>
      <c r="C24" s="89" t="s">
        <v>268</v>
      </c>
      <c r="D24" s="98" t="s">
        <v>466</v>
      </c>
      <c r="E24" s="86" t="s">
        <v>465</v>
      </c>
      <c r="F24" s="99"/>
      <c r="G24" s="99">
        <v>640</v>
      </c>
      <c r="H24" s="99"/>
      <c r="I24" s="100">
        <v>640</v>
      </c>
    </row>
    <row r="25" spans="1:9" x14ac:dyDescent="0.35">
      <c r="A25" s="89" t="s">
        <v>47</v>
      </c>
      <c r="B25" s="89" t="s">
        <v>833</v>
      </c>
      <c r="C25" s="89" t="s">
        <v>268</v>
      </c>
      <c r="D25" s="98" t="s">
        <v>138</v>
      </c>
      <c r="E25" s="86" t="s">
        <v>462</v>
      </c>
      <c r="F25" s="99"/>
      <c r="G25" s="99">
        <v>954</v>
      </c>
      <c r="H25" s="99"/>
      <c r="I25" s="100">
        <v>954</v>
      </c>
    </row>
    <row r="26" spans="1:9" x14ac:dyDescent="0.35">
      <c r="A26" s="89" t="s">
        <v>47</v>
      </c>
      <c r="B26" s="89" t="s">
        <v>833</v>
      </c>
      <c r="C26" s="89" t="s">
        <v>147</v>
      </c>
      <c r="D26" s="98" t="s">
        <v>344</v>
      </c>
      <c r="E26" s="86" t="s">
        <v>343</v>
      </c>
      <c r="F26" s="99"/>
      <c r="G26" s="99">
        <v>3640</v>
      </c>
      <c r="H26" s="99"/>
      <c r="I26" s="100">
        <v>3640</v>
      </c>
    </row>
    <row r="27" spans="1:9" x14ac:dyDescent="0.35">
      <c r="A27" s="89" t="s">
        <v>47</v>
      </c>
      <c r="B27" s="89" t="s">
        <v>833</v>
      </c>
      <c r="C27" s="89" t="s">
        <v>129</v>
      </c>
      <c r="D27" s="98" t="s">
        <v>138</v>
      </c>
      <c r="E27" s="86" t="s">
        <v>137</v>
      </c>
      <c r="F27" s="99"/>
      <c r="G27" s="99">
        <v>2000</v>
      </c>
      <c r="H27" s="99"/>
      <c r="I27" s="100">
        <v>2000</v>
      </c>
    </row>
    <row r="28" spans="1:9" x14ac:dyDescent="0.35">
      <c r="A28" s="89" t="s">
        <v>47</v>
      </c>
      <c r="B28" s="89" t="s">
        <v>833</v>
      </c>
      <c r="C28" s="89" t="s">
        <v>495</v>
      </c>
      <c r="D28" s="98" t="s">
        <v>439</v>
      </c>
      <c r="E28" s="86" t="s">
        <v>81</v>
      </c>
      <c r="F28" s="99"/>
      <c r="G28" s="99">
        <v>4000</v>
      </c>
      <c r="H28" s="99"/>
      <c r="I28" s="100">
        <v>4000</v>
      </c>
    </row>
    <row r="29" spans="1:9" x14ac:dyDescent="0.35">
      <c r="A29" s="89" t="s">
        <v>47</v>
      </c>
      <c r="B29" s="89" t="s">
        <v>833</v>
      </c>
      <c r="C29" s="89" t="s">
        <v>495</v>
      </c>
      <c r="D29" s="98" t="s">
        <v>492</v>
      </c>
      <c r="E29" s="86" t="s">
        <v>81</v>
      </c>
      <c r="F29" s="99"/>
      <c r="G29" s="99">
        <v>-4000</v>
      </c>
      <c r="H29" s="99"/>
      <c r="I29" s="100">
        <v>-4000</v>
      </c>
    </row>
    <row r="30" spans="1:9" x14ac:dyDescent="0.35">
      <c r="A30" s="89" t="s">
        <v>47</v>
      </c>
      <c r="B30" s="86" t="s">
        <v>841</v>
      </c>
      <c r="C30" s="86"/>
      <c r="D30" s="86"/>
      <c r="E30" s="86"/>
      <c r="F30" s="99"/>
      <c r="G30" s="99">
        <v>48164</v>
      </c>
      <c r="H30" s="99"/>
      <c r="I30" s="100">
        <v>48164</v>
      </c>
    </row>
    <row r="31" spans="1:9" x14ac:dyDescent="0.35">
      <c r="A31" s="89" t="s">
        <v>47</v>
      </c>
      <c r="B31" s="89" t="s">
        <v>832</v>
      </c>
      <c r="C31" s="89" t="s">
        <v>268</v>
      </c>
      <c r="D31" s="98" t="s">
        <v>541</v>
      </c>
      <c r="E31" s="86" t="s">
        <v>619</v>
      </c>
      <c r="F31" s="99"/>
      <c r="G31" s="99"/>
      <c r="H31" s="99">
        <v>21379</v>
      </c>
      <c r="I31" s="100">
        <v>21379</v>
      </c>
    </row>
    <row r="32" spans="1:9" x14ac:dyDescent="0.35">
      <c r="A32" s="89" t="s">
        <v>47</v>
      </c>
      <c r="B32" s="89" t="s">
        <v>832</v>
      </c>
      <c r="C32" s="89" t="s">
        <v>268</v>
      </c>
      <c r="D32" s="98" t="s">
        <v>541</v>
      </c>
      <c r="E32" s="86" t="s">
        <v>709</v>
      </c>
      <c r="F32" s="99"/>
      <c r="G32" s="99"/>
      <c r="H32" s="99">
        <v>45128</v>
      </c>
      <c r="I32" s="100">
        <v>45128</v>
      </c>
    </row>
    <row r="33" spans="1:9" x14ac:dyDescent="0.35">
      <c r="A33" s="89" t="s">
        <v>47</v>
      </c>
      <c r="B33" s="89" t="s">
        <v>832</v>
      </c>
      <c r="C33" s="89" t="s">
        <v>268</v>
      </c>
      <c r="D33" s="98" t="s">
        <v>549</v>
      </c>
      <c r="E33" s="86" t="s">
        <v>738</v>
      </c>
      <c r="F33" s="99"/>
      <c r="G33" s="99"/>
      <c r="H33" s="99">
        <v>91818</v>
      </c>
      <c r="I33" s="100">
        <v>91818</v>
      </c>
    </row>
    <row r="34" spans="1:9" x14ac:dyDescent="0.35">
      <c r="A34" s="89" t="s">
        <v>47</v>
      </c>
      <c r="B34" s="89" t="s">
        <v>832</v>
      </c>
      <c r="C34" s="89" t="s">
        <v>268</v>
      </c>
      <c r="D34" s="98" t="s">
        <v>549</v>
      </c>
      <c r="E34" s="86" t="s">
        <v>248</v>
      </c>
      <c r="F34" s="99"/>
      <c r="G34" s="99"/>
      <c r="H34" s="99">
        <v>9983</v>
      </c>
      <c r="I34" s="100">
        <v>9983</v>
      </c>
    </row>
    <row r="35" spans="1:9" x14ac:dyDescent="0.35">
      <c r="A35" s="89" t="s">
        <v>47</v>
      </c>
      <c r="B35" s="89" t="s">
        <v>832</v>
      </c>
      <c r="C35" s="89" t="s">
        <v>56</v>
      </c>
      <c r="D35" s="98" t="s">
        <v>541</v>
      </c>
      <c r="E35" s="86" t="s">
        <v>666</v>
      </c>
      <c r="F35" s="99"/>
      <c r="G35" s="99"/>
      <c r="H35" s="99">
        <v>32213</v>
      </c>
      <c r="I35" s="100">
        <v>32213</v>
      </c>
    </row>
    <row r="36" spans="1:9" x14ac:dyDescent="0.35">
      <c r="A36" s="89" t="s">
        <v>47</v>
      </c>
      <c r="B36" s="89" t="s">
        <v>832</v>
      </c>
      <c r="C36" s="89" t="s">
        <v>56</v>
      </c>
      <c r="D36" s="98" t="s">
        <v>541</v>
      </c>
      <c r="E36" s="86" t="s">
        <v>661</v>
      </c>
      <c r="F36" s="99"/>
      <c r="G36" s="99"/>
      <c r="H36" s="99">
        <v>53184</v>
      </c>
      <c r="I36" s="100">
        <v>53184</v>
      </c>
    </row>
    <row r="37" spans="1:9" ht="24" x14ac:dyDescent="0.35">
      <c r="A37" s="89" t="s">
        <v>47</v>
      </c>
      <c r="B37" s="89" t="s">
        <v>832</v>
      </c>
      <c r="C37" s="89" t="s">
        <v>56</v>
      </c>
      <c r="D37" s="98" t="s">
        <v>541</v>
      </c>
      <c r="E37" s="86" t="s">
        <v>664</v>
      </c>
      <c r="F37" s="99"/>
      <c r="G37" s="99"/>
      <c r="H37" s="99">
        <v>6750</v>
      </c>
      <c r="I37" s="100">
        <v>6750</v>
      </c>
    </row>
    <row r="38" spans="1:9" x14ac:dyDescent="0.35">
      <c r="A38" s="89" t="s">
        <v>47</v>
      </c>
      <c r="B38" s="89" t="s">
        <v>832</v>
      </c>
      <c r="C38" s="89" t="s">
        <v>56</v>
      </c>
      <c r="D38" s="98" t="s">
        <v>541</v>
      </c>
      <c r="E38" s="86" t="s">
        <v>726</v>
      </c>
      <c r="F38" s="99"/>
      <c r="G38" s="99"/>
      <c r="H38" s="99">
        <v>4817</v>
      </c>
      <c r="I38" s="100">
        <v>4817</v>
      </c>
    </row>
    <row r="39" spans="1:9" x14ac:dyDescent="0.35">
      <c r="A39" s="89" t="s">
        <v>47</v>
      </c>
      <c r="B39" s="89" t="s">
        <v>832</v>
      </c>
      <c r="C39" s="89" t="s">
        <v>56</v>
      </c>
      <c r="D39" s="98" t="s">
        <v>541</v>
      </c>
      <c r="E39" s="86" t="s">
        <v>656</v>
      </c>
      <c r="F39" s="99"/>
      <c r="G39" s="99"/>
      <c r="H39" s="99">
        <v>15180</v>
      </c>
      <c r="I39" s="100">
        <v>15180</v>
      </c>
    </row>
    <row r="40" spans="1:9" x14ac:dyDescent="0.35">
      <c r="A40" s="89" t="s">
        <v>47</v>
      </c>
      <c r="B40" s="89" t="s">
        <v>832</v>
      </c>
      <c r="C40" s="89" t="s">
        <v>56</v>
      </c>
      <c r="D40" s="98" t="s">
        <v>541</v>
      </c>
      <c r="E40" s="86" t="s">
        <v>562</v>
      </c>
      <c r="F40" s="99"/>
      <c r="G40" s="99"/>
      <c r="H40" s="99">
        <v>16740</v>
      </c>
      <c r="I40" s="100">
        <v>16740</v>
      </c>
    </row>
    <row r="41" spans="1:9" x14ac:dyDescent="0.35">
      <c r="A41" s="89" t="s">
        <v>47</v>
      </c>
      <c r="B41" s="89" t="s">
        <v>832</v>
      </c>
      <c r="C41" s="89" t="s">
        <v>56</v>
      </c>
      <c r="D41" s="98" t="s">
        <v>549</v>
      </c>
      <c r="E41" s="86" t="s">
        <v>247</v>
      </c>
      <c r="F41" s="99"/>
      <c r="G41" s="99"/>
      <c r="H41" s="99">
        <v>5757</v>
      </c>
      <c r="I41" s="100">
        <v>5757</v>
      </c>
    </row>
    <row r="42" spans="1:9" x14ac:dyDescent="0.35">
      <c r="A42" s="89" t="s">
        <v>47</v>
      </c>
      <c r="B42" s="89" t="s">
        <v>832</v>
      </c>
      <c r="C42" s="89" t="s">
        <v>147</v>
      </c>
      <c r="D42" s="98" t="s">
        <v>541</v>
      </c>
      <c r="E42" s="86" t="s">
        <v>631</v>
      </c>
      <c r="F42" s="99"/>
      <c r="G42" s="99"/>
      <c r="H42" s="99">
        <v>2227</v>
      </c>
      <c r="I42" s="100">
        <v>2227</v>
      </c>
    </row>
    <row r="43" spans="1:9" x14ac:dyDescent="0.35">
      <c r="A43" s="89" t="s">
        <v>47</v>
      </c>
      <c r="B43" s="89" t="s">
        <v>832</v>
      </c>
      <c r="C43" s="89" t="s">
        <v>147</v>
      </c>
      <c r="D43" s="98" t="s">
        <v>549</v>
      </c>
      <c r="E43" s="86" t="s">
        <v>247</v>
      </c>
      <c r="F43" s="99"/>
      <c r="G43" s="99"/>
      <c r="H43" s="99">
        <v>7275</v>
      </c>
      <c r="I43" s="100">
        <v>7275</v>
      </c>
    </row>
    <row r="44" spans="1:9" x14ac:dyDescent="0.35">
      <c r="A44" s="89" t="s">
        <v>47</v>
      </c>
      <c r="B44" s="89" t="s">
        <v>832</v>
      </c>
      <c r="C44" s="89" t="s">
        <v>601</v>
      </c>
      <c r="D44" s="98" t="s">
        <v>535</v>
      </c>
      <c r="E44" s="86" t="s">
        <v>604</v>
      </c>
      <c r="F44" s="99"/>
      <c r="G44" s="99"/>
      <c r="H44" s="99">
        <v>3370</v>
      </c>
      <c r="I44" s="100">
        <v>3370</v>
      </c>
    </row>
    <row r="45" spans="1:9" x14ac:dyDescent="0.35">
      <c r="A45" s="89" t="s">
        <v>47</v>
      </c>
      <c r="B45" s="89" t="s">
        <v>832</v>
      </c>
      <c r="C45" s="89" t="s">
        <v>129</v>
      </c>
      <c r="D45" s="98" t="s">
        <v>411</v>
      </c>
      <c r="E45" s="86" t="s">
        <v>410</v>
      </c>
      <c r="F45" s="99"/>
      <c r="G45" s="99">
        <v>3229</v>
      </c>
      <c r="H45" s="99"/>
      <c r="I45" s="100">
        <v>3229</v>
      </c>
    </row>
    <row r="46" spans="1:9" x14ac:dyDescent="0.35">
      <c r="A46" s="89" t="s">
        <v>47</v>
      </c>
      <c r="B46" s="89" t="s">
        <v>832</v>
      </c>
      <c r="C46" s="89" t="s">
        <v>646</v>
      </c>
      <c r="D46" s="98" t="s">
        <v>558</v>
      </c>
      <c r="E46" s="86" t="s">
        <v>591</v>
      </c>
      <c r="F46" s="99"/>
      <c r="G46" s="99"/>
      <c r="H46" s="99">
        <v>7800</v>
      </c>
      <c r="I46" s="100">
        <v>7800</v>
      </c>
    </row>
    <row r="47" spans="1:9" x14ac:dyDescent="0.35">
      <c r="A47" s="89" t="s">
        <v>47</v>
      </c>
      <c r="B47" s="89" t="s">
        <v>832</v>
      </c>
      <c r="C47" s="89" t="s">
        <v>646</v>
      </c>
      <c r="D47" s="98" t="s">
        <v>649</v>
      </c>
      <c r="E47" s="86" t="s">
        <v>642</v>
      </c>
      <c r="F47" s="99"/>
      <c r="G47" s="99"/>
      <c r="H47" s="99">
        <v>2000</v>
      </c>
      <c r="I47" s="100">
        <v>2000</v>
      </c>
    </row>
    <row r="48" spans="1:9" x14ac:dyDescent="0.35">
      <c r="A48" s="89" t="s">
        <v>47</v>
      </c>
      <c r="B48" s="89" t="s">
        <v>832</v>
      </c>
      <c r="C48" s="89" t="s">
        <v>685</v>
      </c>
      <c r="D48" s="98" t="s">
        <v>558</v>
      </c>
      <c r="E48" s="86" t="s">
        <v>688</v>
      </c>
      <c r="F48" s="99"/>
      <c r="G48" s="99"/>
      <c r="H48" s="99">
        <v>400</v>
      </c>
      <c r="I48" s="100">
        <v>400</v>
      </c>
    </row>
    <row r="49" spans="1:9" x14ac:dyDescent="0.35">
      <c r="A49" s="89" t="s">
        <v>47</v>
      </c>
      <c r="B49" s="89" t="s">
        <v>832</v>
      </c>
      <c r="C49" s="89" t="s">
        <v>39</v>
      </c>
      <c r="D49" s="98" t="s">
        <v>541</v>
      </c>
      <c r="E49" s="86" t="s">
        <v>545</v>
      </c>
      <c r="F49" s="99"/>
      <c r="G49" s="99"/>
      <c r="H49" s="99">
        <v>15971</v>
      </c>
      <c r="I49" s="100">
        <v>15971</v>
      </c>
    </row>
    <row r="50" spans="1:9" x14ac:dyDescent="0.35">
      <c r="A50" s="89" t="s">
        <v>47</v>
      </c>
      <c r="B50" s="89" t="s">
        <v>832</v>
      </c>
      <c r="C50" s="89" t="s">
        <v>39</v>
      </c>
      <c r="D50" s="98" t="s">
        <v>541</v>
      </c>
      <c r="E50" s="86" t="s">
        <v>712</v>
      </c>
      <c r="F50" s="99"/>
      <c r="G50" s="99"/>
      <c r="H50" s="99">
        <v>-5000</v>
      </c>
      <c r="I50" s="100">
        <v>-5000</v>
      </c>
    </row>
    <row r="51" spans="1:9" x14ac:dyDescent="0.35">
      <c r="A51" s="89" t="s">
        <v>47</v>
      </c>
      <c r="B51" s="89" t="s">
        <v>832</v>
      </c>
      <c r="C51" s="89" t="s">
        <v>39</v>
      </c>
      <c r="D51" s="98" t="s">
        <v>549</v>
      </c>
      <c r="E51" s="86" t="s">
        <v>574</v>
      </c>
      <c r="F51" s="99"/>
      <c r="G51" s="99"/>
      <c r="H51" s="99">
        <v>0</v>
      </c>
      <c r="I51" s="100">
        <v>0</v>
      </c>
    </row>
    <row r="52" spans="1:9" x14ac:dyDescent="0.35">
      <c r="A52" s="89" t="s">
        <v>47</v>
      </c>
      <c r="B52" s="89" t="s">
        <v>832</v>
      </c>
      <c r="C52" s="89" t="s">
        <v>39</v>
      </c>
      <c r="D52" s="98" t="s">
        <v>549</v>
      </c>
      <c r="E52" s="86" t="s">
        <v>248</v>
      </c>
      <c r="F52" s="99"/>
      <c r="G52" s="99"/>
      <c r="H52" s="99">
        <v>8357</v>
      </c>
      <c r="I52" s="100">
        <v>8357</v>
      </c>
    </row>
    <row r="53" spans="1:9" x14ac:dyDescent="0.35">
      <c r="A53" s="89" t="s">
        <v>47</v>
      </c>
      <c r="B53" s="89" t="s">
        <v>832</v>
      </c>
      <c r="C53" s="89" t="s">
        <v>39</v>
      </c>
      <c r="D53" s="98" t="s">
        <v>549</v>
      </c>
      <c r="E53" s="86" t="s">
        <v>548</v>
      </c>
      <c r="F53" s="99"/>
      <c r="G53" s="99"/>
      <c r="H53" s="99">
        <v>3690</v>
      </c>
      <c r="I53" s="100">
        <v>3690</v>
      </c>
    </row>
    <row r="54" spans="1:9" x14ac:dyDescent="0.35">
      <c r="A54" s="89" t="s">
        <v>47</v>
      </c>
      <c r="B54" s="89" t="s">
        <v>832</v>
      </c>
      <c r="C54" s="89" t="s">
        <v>39</v>
      </c>
      <c r="D54" s="98" t="s">
        <v>549</v>
      </c>
      <c r="E54" s="86" t="s">
        <v>585</v>
      </c>
      <c r="F54" s="99"/>
      <c r="G54" s="99"/>
      <c r="H54" s="99">
        <v>-3905</v>
      </c>
      <c r="I54" s="100">
        <v>-3905</v>
      </c>
    </row>
    <row r="55" spans="1:9" x14ac:dyDescent="0.35">
      <c r="A55" s="89" t="s">
        <v>47</v>
      </c>
      <c r="B55" s="89" t="s">
        <v>832</v>
      </c>
      <c r="C55" s="89" t="s">
        <v>92</v>
      </c>
      <c r="D55" s="98" t="s">
        <v>541</v>
      </c>
      <c r="E55" s="86" t="s">
        <v>572</v>
      </c>
      <c r="F55" s="99"/>
      <c r="G55" s="99"/>
      <c r="H55" s="99">
        <v>21720</v>
      </c>
      <c r="I55" s="100">
        <v>21720</v>
      </c>
    </row>
    <row r="56" spans="1:9" x14ac:dyDescent="0.35">
      <c r="A56" s="89" t="s">
        <v>47</v>
      </c>
      <c r="B56" s="89" t="s">
        <v>832</v>
      </c>
      <c r="C56" s="89" t="s">
        <v>92</v>
      </c>
      <c r="D56" s="98" t="s">
        <v>541</v>
      </c>
      <c r="E56" s="86" t="s">
        <v>571</v>
      </c>
      <c r="F56" s="99"/>
      <c r="G56" s="99"/>
      <c r="H56" s="99">
        <v>4000</v>
      </c>
      <c r="I56" s="100">
        <v>4000</v>
      </c>
    </row>
    <row r="57" spans="1:9" x14ac:dyDescent="0.35">
      <c r="A57" s="89" t="s">
        <v>47</v>
      </c>
      <c r="B57" s="89" t="s">
        <v>832</v>
      </c>
      <c r="C57" s="89" t="s">
        <v>92</v>
      </c>
      <c r="D57" s="98" t="s">
        <v>541</v>
      </c>
      <c r="E57" s="86" t="s">
        <v>573</v>
      </c>
      <c r="F57" s="99"/>
      <c r="G57" s="99"/>
      <c r="H57" s="99">
        <v>6222</v>
      </c>
      <c r="I57" s="100">
        <v>6222</v>
      </c>
    </row>
    <row r="58" spans="1:9" x14ac:dyDescent="0.35">
      <c r="A58" s="89" t="s">
        <v>47</v>
      </c>
      <c r="B58" s="89" t="s">
        <v>832</v>
      </c>
      <c r="C58" s="89" t="s">
        <v>25</v>
      </c>
      <c r="D58" s="98" t="s">
        <v>558</v>
      </c>
      <c r="E58" s="86" t="s">
        <v>591</v>
      </c>
      <c r="F58" s="99"/>
      <c r="G58" s="99"/>
      <c r="H58" s="99">
        <v>750</v>
      </c>
      <c r="I58" s="100">
        <v>750</v>
      </c>
    </row>
    <row r="59" spans="1:9" x14ac:dyDescent="0.35">
      <c r="A59" s="89" t="s">
        <v>47</v>
      </c>
      <c r="B59" s="89" t="s">
        <v>832</v>
      </c>
      <c r="C59" s="89" t="s">
        <v>83</v>
      </c>
      <c r="D59" s="98" t="s">
        <v>541</v>
      </c>
      <c r="E59" s="86" t="s">
        <v>730</v>
      </c>
      <c r="F59" s="99"/>
      <c r="G59" s="99"/>
      <c r="H59" s="99">
        <v>37876</v>
      </c>
      <c r="I59" s="100">
        <v>37876</v>
      </c>
    </row>
    <row r="60" spans="1:9" x14ac:dyDescent="0.35">
      <c r="A60" s="89" t="s">
        <v>47</v>
      </c>
      <c r="B60" s="89" t="s">
        <v>832</v>
      </c>
      <c r="C60" s="89" t="s">
        <v>83</v>
      </c>
      <c r="D60" s="98" t="s">
        <v>541</v>
      </c>
      <c r="E60" s="86" t="s">
        <v>731</v>
      </c>
      <c r="F60" s="99"/>
      <c r="G60" s="99"/>
      <c r="H60" s="99">
        <v>-96</v>
      </c>
      <c r="I60" s="100">
        <v>-96</v>
      </c>
    </row>
    <row r="61" spans="1:9" ht="24" x14ac:dyDescent="0.35">
      <c r="A61" s="89" t="s">
        <v>47</v>
      </c>
      <c r="B61" s="89" t="s">
        <v>832</v>
      </c>
      <c r="C61" s="89" t="s">
        <v>83</v>
      </c>
      <c r="D61" s="98" t="s">
        <v>541</v>
      </c>
      <c r="E61" s="86" t="s">
        <v>735</v>
      </c>
      <c r="F61" s="99"/>
      <c r="G61" s="99"/>
      <c r="H61" s="99">
        <v>6822</v>
      </c>
      <c r="I61" s="100">
        <v>6822</v>
      </c>
    </row>
    <row r="62" spans="1:9" x14ac:dyDescent="0.35">
      <c r="A62" s="89" t="s">
        <v>47</v>
      </c>
      <c r="B62" s="89" t="s">
        <v>832</v>
      </c>
      <c r="C62" s="89" t="s">
        <v>83</v>
      </c>
      <c r="D62" s="98" t="s">
        <v>541</v>
      </c>
      <c r="E62" s="86" t="s">
        <v>733</v>
      </c>
      <c r="F62" s="99"/>
      <c r="G62" s="99"/>
      <c r="H62" s="99">
        <v>11200</v>
      </c>
      <c r="I62" s="100">
        <v>11200</v>
      </c>
    </row>
    <row r="63" spans="1:9" x14ac:dyDescent="0.35">
      <c r="A63" s="89" t="s">
        <v>47</v>
      </c>
      <c r="B63" s="89" t="s">
        <v>832</v>
      </c>
      <c r="C63" s="89" t="s">
        <v>83</v>
      </c>
      <c r="D63" s="98" t="s">
        <v>558</v>
      </c>
      <c r="E63" s="86" t="s">
        <v>737</v>
      </c>
      <c r="F63" s="99"/>
      <c r="G63" s="99"/>
      <c r="H63" s="99">
        <v>300</v>
      </c>
      <c r="I63" s="100">
        <v>300</v>
      </c>
    </row>
    <row r="64" spans="1:9" x14ac:dyDescent="0.35">
      <c r="A64" s="89" t="s">
        <v>47</v>
      </c>
      <c r="B64" s="89" t="s">
        <v>832</v>
      </c>
      <c r="C64" s="89" t="s">
        <v>83</v>
      </c>
      <c r="D64" s="98" t="s">
        <v>558</v>
      </c>
      <c r="E64" s="86" t="s">
        <v>734</v>
      </c>
      <c r="F64" s="99"/>
      <c r="G64" s="99"/>
      <c r="H64" s="99">
        <v>300</v>
      </c>
      <c r="I64" s="100">
        <v>300</v>
      </c>
    </row>
    <row r="65" spans="1:9" x14ac:dyDescent="0.35">
      <c r="A65" s="89" t="s">
        <v>47</v>
      </c>
      <c r="B65" s="89" t="s">
        <v>832</v>
      </c>
      <c r="C65" s="89" t="s">
        <v>72</v>
      </c>
      <c r="D65" s="98" t="s">
        <v>649</v>
      </c>
      <c r="E65" s="86" t="s">
        <v>689</v>
      </c>
      <c r="F65" s="99"/>
      <c r="G65" s="99"/>
      <c r="H65" s="99">
        <v>12000</v>
      </c>
      <c r="I65" s="100">
        <v>12000</v>
      </c>
    </row>
    <row r="66" spans="1:9" x14ac:dyDescent="0.35">
      <c r="A66" s="89" t="s">
        <v>47</v>
      </c>
      <c r="B66" s="89" t="s">
        <v>832</v>
      </c>
      <c r="C66" s="89" t="s">
        <v>532</v>
      </c>
      <c r="D66" s="98" t="s">
        <v>541</v>
      </c>
      <c r="E66" s="86" t="s">
        <v>540</v>
      </c>
      <c r="F66" s="99"/>
      <c r="G66" s="99"/>
      <c r="H66" s="99">
        <v>2800</v>
      </c>
      <c r="I66" s="100">
        <v>2800</v>
      </c>
    </row>
    <row r="67" spans="1:9" x14ac:dyDescent="0.35">
      <c r="A67" s="89" t="s">
        <v>47</v>
      </c>
      <c r="B67" s="89" t="s">
        <v>832</v>
      </c>
      <c r="C67" s="89" t="s">
        <v>532</v>
      </c>
      <c r="D67" s="98" t="s">
        <v>535</v>
      </c>
      <c r="E67" s="86" t="s">
        <v>534</v>
      </c>
      <c r="F67" s="99"/>
      <c r="G67" s="99"/>
      <c r="H67" s="99">
        <v>75</v>
      </c>
      <c r="I67" s="100">
        <v>75</v>
      </c>
    </row>
    <row r="68" spans="1:9" x14ac:dyDescent="0.35">
      <c r="A68" s="89" t="s">
        <v>47</v>
      </c>
      <c r="B68" s="89" t="s">
        <v>832</v>
      </c>
      <c r="C68" s="89" t="s">
        <v>532</v>
      </c>
      <c r="D68" s="98" t="s">
        <v>529</v>
      </c>
      <c r="E68" s="86" t="s">
        <v>528</v>
      </c>
      <c r="F68" s="99"/>
      <c r="G68" s="99"/>
      <c r="H68" s="99">
        <v>2400</v>
      </c>
      <c r="I68" s="100">
        <v>2400</v>
      </c>
    </row>
    <row r="69" spans="1:9" x14ac:dyDescent="0.35">
      <c r="A69" s="89" t="s">
        <v>47</v>
      </c>
      <c r="B69" s="89" t="s">
        <v>832</v>
      </c>
      <c r="C69" s="89" t="s">
        <v>182</v>
      </c>
      <c r="D69" s="98" t="s">
        <v>535</v>
      </c>
      <c r="E69" s="86" t="s">
        <v>716</v>
      </c>
      <c r="F69" s="99"/>
      <c r="G69" s="99"/>
      <c r="H69" s="99">
        <v>120</v>
      </c>
      <c r="I69" s="100">
        <v>120</v>
      </c>
    </row>
    <row r="70" spans="1:9" x14ac:dyDescent="0.35">
      <c r="A70" s="89" t="s">
        <v>47</v>
      </c>
      <c r="B70" s="89" t="s">
        <v>832</v>
      </c>
      <c r="C70" s="89" t="s">
        <v>326</v>
      </c>
      <c r="D70" s="98" t="s">
        <v>691</v>
      </c>
      <c r="E70" s="86" t="s">
        <v>690</v>
      </c>
      <c r="F70" s="99"/>
      <c r="G70" s="99"/>
      <c r="H70" s="99">
        <v>200</v>
      </c>
      <c r="I70" s="100">
        <v>200</v>
      </c>
    </row>
    <row r="71" spans="1:9" x14ac:dyDescent="0.35">
      <c r="A71" s="89" t="s">
        <v>47</v>
      </c>
      <c r="B71" s="89" t="s">
        <v>832</v>
      </c>
      <c r="C71" s="89" t="s">
        <v>514</v>
      </c>
      <c r="D71" s="98" t="s">
        <v>541</v>
      </c>
      <c r="E71" s="86" t="s">
        <v>698</v>
      </c>
      <c r="F71" s="99"/>
      <c r="G71" s="99"/>
      <c r="H71" s="99">
        <v>18299</v>
      </c>
      <c r="I71" s="100">
        <v>18299</v>
      </c>
    </row>
    <row r="72" spans="1:9" x14ac:dyDescent="0.35">
      <c r="A72" s="89" t="s">
        <v>47</v>
      </c>
      <c r="B72" s="89" t="s">
        <v>832</v>
      </c>
      <c r="C72" s="89" t="s">
        <v>514</v>
      </c>
      <c r="D72" s="98" t="s">
        <v>558</v>
      </c>
      <c r="E72" s="86" t="s">
        <v>697</v>
      </c>
      <c r="F72" s="99"/>
      <c r="G72" s="99"/>
      <c r="H72" s="99">
        <v>1200</v>
      </c>
      <c r="I72" s="100">
        <v>1200</v>
      </c>
    </row>
    <row r="73" spans="1:9" x14ac:dyDescent="0.35">
      <c r="A73" s="89" t="s">
        <v>47</v>
      </c>
      <c r="B73" s="89" t="s">
        <v>832</v>
      </c>
      <c r="C73" s="89" t="s">
        <v>514</v>
      </c>
      <c r="D73" s="98" t="s">
        <v>691</v>
      </c>
      <c r="E73" s="86" t="s">
        <v>696</v>
      </c>
      <c r="F73" s="99"/>
      <c r="G73" s="99"/>
      <c r="H73" s="99">
        <v>1000</v>
      </c>
      <c r="I73" s="100">
        <v>1000</v>
      </c>
    </row>
    <row r="74" spans="1:9" x14ac:dyDescent="0.35">
      <c r="A74" s="89" t="s">
        <v>47</v>
      </c>
      <c r="B74" s="89" t="s">
        <v>832</v>
      </c>
      <c r="C74" s="89" t="s">
        <v>557</v>
      </c>
      <c r="D74" s="98" t="s">
        <v>541</v>
      </c>
      <c r="E74" s="86" t="s">
        <v>560</v>
      </c>
      <c r="F74" s="99"/>
      <c r="G74" s="99"/>
      <c r="H74" s="99">
        <v>5056</v>
      </c>
      <c r="I74" s="100">
        <v>5056</v>
      </c>
    </row>
    <row r="75" spans="1:9" x14ac:dyDescent="0.35">
      <c r="A75" s="89" t="s">
        <v>47</v>
      </c>
      <c r="B75" s="89" t="s">
        <v>832</v>
      </c>
      <c r="C75" s="89" t="s">
        <v>557</v>
      </c>
      <c r="D75" s="98" t="s">
        <v>541</v>
      </c>
      <c r="E75" s="86" t="s">
        <v>561</v>
      </c>
      <c r="F75" s="99"/>
      <c r="G75" s="99"/>
      <c r="H75" s="99">
        <v>3000</v>
      </c>
      <c r="I75" s="100">
        <v>3000</v>
      </c>
    </row>
    <row r="76" spans="1:9" x14ac:dyDescent="0.35">
      <c r="A76" s="89" t="s">
        <v>47</v>
      </c>
      <c r="B76" s="89" t="s">
        <v>832</v>
      </c>
      <c r="C76" s="89" t="s">
        <v>557</v>
      </c>
      <c r="D76" s="98" t="s">
        <v>558</v>
      </c>
      <c r="E76" s="86" t="s">
        <v>555</v>
      </c>
      <c r="F76" s="99"/>
      <c r="G76" s="99"/>
      <c r="H76" s="99">
        <v>2336</v>
      </c>
      <c r="I76" s="100">
        <v>2336</v>
      </c>
    </row>
    <row r="77" spans="1:9" x14ac:dyDescent="0.35">
      <c r="A77" s="89" t="s">
        <v>47</v>
      </c>
      <c r="B77" s="89" t="s">
        <v>832</v>
      </c>
      <c r="C77" s="89" t="s">
        <v>301</v>
      </c>
      <c r="D77" s="98" t="s">
        <v>541</v>
      </c>
      <c r="E77" s="86" t="s">
        <v>539</v>
      </c>
      <c r="F77" s="99"/>
      <c r="G77" s="99"/>
      <c r="H77" s="99">
        <v>10800</v>
      </c>
      <c r="I77" s="100">
        <v>10800</v>
      </c>
    </row>
    <row r="78" spans="1:9" x14ac:dyDescent="0.35">
      <c r="A78" s="89" t="s">
        <v>47</v>
      </c>
      <c r="B78" s="89" t="s">
        <v>832</v>
      </c>
      <c r="C78" s="89" t="s">
        <v>339</v>
      </c>
      <c r="D78" s="98" t="s">
        <v>541</v>
      </c>
      <c r="E78" s="86" t="s">
        <v>675</v>
      </c>
      <c r="F78" s="99"/>
      <c r="G78" s="99"/>
      <c r="H78" s="99">
        <v>19769</v>
      </c>
      <c r="I78" s="100">
        <v>19769</v>
      </c>
    </row>
    <row r="79" spans="1:9" x14ac:dyDescent="0.35">
      <c r="A79" s="89" t="s">
        <v>47</v>
      </c>
      <c r="B79" s="89" t="s">
        <v>832</v>
      </c>
      <c r="C79" s="89" t="s">
        <v>339</v>
      </c>
      <c r="D79" s="98" t="s">
        <v>558</v>
      </c>
      <c r="E79" s="86" t="s">
        <v>674</v>
      </c>
      <c r="F79" s="99"/>
      <c r="G79" s="99"/>
      <c r="H79" s="99">
        <v>6750</v>
      </c>
      <c r="I79" s="100">
        <v>6750</v>
      </c>
    </row>
    <row r="80" spans="1:9" x14ac:dyDescent="0.35">
      <c r="A80" s="89" t="s">
        <v>47</v>
      </c>
      <c r="B80" s="89" t="s">
        <v>832</v>
      </c>
      <c r="C80" s="89" t="s">
        <v>294</v>
      </c>
      <c r="D80" s="98" t="s">
        <v>558</v>
      </c>
      <c r="E80" s="86" t="s">
        <v>668</v>
      </c>
      <c r="F80" s="99"/>
      <c r="G80" s="99"/>
      <c r="H80" s="99">
        <v>3500</v>
      </c>
      <c r="I80" s="100">
        <v>3500</v>
      </c>
    </row>
    <row r="81" spans="1:9" x14ac:dyDescent="0.35">
      <c r="A81" s="89" t="s">
        <v>47</v>
      </c>
      <c r="B81" s="86" t="s">
        <v>842</v>
      </c>
      <c r="C81" s="86"/>
      <c r="D81" s="86"/>
      <c r="E81" s="86"/>
      <c r="F81" s="99"/>
      <c r="G81" s="99">
        <v>3229</v>
      </c>
      <c r="H81" s="99">
        <v>523533</v>
      </c>
      <c r="I81" s="100">
        <v>526762</v>
      </c>
    </row>
    <row r="82" spans="1:9" x14ac:dyDescent="0.35">
      <c r="A82" s="86" t="s">
        <v>766</v>
      </c>
      <c r="B82" s="86"/>
      <c r="C82" s="86"/>
      <c r="D82" s="86"/>
      <c r="E82" s="86"/>
      <c r="F82" s="99"/>
      <c r="G82" s="99">
        <v>23941</v>
      </c>
      <c r="H82" s="99">
        <v>523533</v>
      </c>
      <c r="I82" s="100">
        <v>547474</v>
      </c>
    </row>
    <row r="83" spans="1:9" x14ac:dyDescent="0.35">
      <c r="A83" s="89" t="s">
        <v>35</v>
      </c>
      <c r="B83" s="89" t="s">
        <v>837</v>
      </c>
      <c r="C83" s="89" t="s">
        <v>268</v>
      </c>
      <c r="D83" s="98" t="s">
        <v>316</v>
      </c>
      <c r="E83" s="86" t="s">
        <v>382</v>
      </c>
      <c r="F83" s="99"/>
      <c r="G83" s="99">
        <v>3773</v>
      </c>
      <c r="H83" s="99"/>
      <c r="I83" s="100">
        <v>3773</v>
      </c>
    </row>
    <row r="84" spans="1:9" x14ac:dyDescent="0.35">
      <c r="A84" s="89" t="s">
        <v>35</v>
      </c>
      <c r="B84" s="89" t="s">
        <v>837</v>
      </c>
      <c r="C84" s="89" t="s">
        <v>268</v>
      </c>
      <c r="D84" s="98" t="s">
        <v>316</v>
      </c>
      <c r="E84" s="86" t="s">
        <v>437</v>
      </c>
      <c r="F84" s="99"/>
      <c r="G84" s="99">
        <v>-3773</v>
      </c>
      <c r="H84" s="99"/>
      <c r="I84" s="100">
        <v>-3773</v>
      </c>
    </row>
    <row r="85" spans="1:9" x14ac:dyDescent="0.35">
      <c r="A85" s="89" t="s">
        <v>35</v>
      </c>
      <c r="B85" s="89" t="s">
        <v>837</v>
      </c>
      <c r="C85" s="89" t="s">
        <v>268</v>
      </c>
      <c r="D85" s="98" t="s">
        <v>316</v>
      </c>
      <c r="E85" s="86" t="s">
        <v>619</v>
      </c>
      <c r="F85" s="99"/>
      <c r="G85" s="99"/>
      <c r="H85" s="99">
        <v>21379</v>
      </c>
      <c r="I85" s="100">
        <v>21379</v>
      </c>
    </row>
    <row r="86" spans="1:9" x14ac:dyDescent="0.35">
      <c r="A86" s="89" t="s">
        <v>35</v>
      </c>
      <c r="B86" s="89" t="s">
        <v>837</v>
      </c>
      <c r="C86" s="89" t="s">
        <v>268</v>
      </c>
      <c r="D86" s="98" t="s">
        <v>316</v>
      </c>
      <c r="E86" s="86" t="s">
        <v>315</v>
      </c>
      <c r="F86" s="99"/>
      <c r="G86" s="99">
        <v>7964</v>
      </c>
      <c r="H86" s="99"/>
      <c r="I86" s="100">
        <v>7964</v>
      </c>
    </row>
    <row r="87" spans="1:9" x14ac:dyDescent="0.35">
      <c r="A87" s="89" t="s">
        <v>35</v>
      </c>
      <c r="B87" s="89" t="s">
        <v>837</v>
      </c>
      <c r="C87" s="89" t="s">
        <v>268</v>
      </c>
      <c r="D87" s="98" t="s">
        <v>316</v>
      </c>
      <c r="E87" s="86" t="s">
        <v>434</v>
      </c>
      <c r="F87" s="99"/>
      <c r="G87" s="99">
        <v>-7964</v>
      </c>
      <c r="H87" s="99"/>
      <c r="I87" s="100">
        <v>-7964</v>
      </c>
    </row>
    <row r="88" spans="1:9" x14ac:dyDescent="0.35">
      <c r="A88" s="89" t="s">
        <v>35</v>
      </c>
      <c r="B88" s="89" t="s">
        <v>837</v>
      </c>
      <c r="C88" s="89" t="s">
        <v>268</v>
      </c>
      <c r="D88" s="98" t="s">
        <v>316</v>
      </c>
      <c r="E88" s="86" t="s">
        <v>710</v>
      </c>
      <c r="F88" s="99"/>
      <c r="G88" s="99"/>
      <c r="H88" s="99">
        <v>45128</v>
      </c>
      <c r="I88" s="100">
        <v>45128</v>
      </c>
    </row>
    <row r="89" spans="1:9" x14ac:dyDescent="0.35">
      <c r="A89" s="89" t="s">
        <v>35</v>
      </c>
      <c r="B89" s="89" t="s">
        <v>837</v>
      </c>
      <c r="C89" s="89" t="s">
        <v>268</v>
      </c>
      <c r="D89" s="98" t="s">
        <v>615</v>
      </c>
      <c r="E89" s="86" t="s">
        <v>614</v>
      </c>
      <c r="F89" s="99"/>
      <c r="G89" s="99"/>
      <c r="H89" s="99">
        <v>91818</v>
      </c>
      <c r="I89" s="100">
        <v>91818</v>
      </c>
    </row>
    <row r="90" spans="1:9" x14ac:dyDescent="0.35">
      <c r="A90" s="89" t="s">
        <v>35</v>
      </c>
      <c r="B90" s="89" t="s">
        <v>837</v>
      </c>
      <c r="C90" s="89" t="s">
        <v>268</v>
      </c>
      <c r="D90" s="98" t="s">
        <v>488</v>
      </c>
      <c r="E90" s="86" t="s">
        <v>487</v>
      </c>
      <c r="F90" s="99"/>
      <c r="G90" s="99">
        <v>1000</v>
      </c>
      <c r="H90" s="99"/>
      <c r="I90" s="100">
        <v>1000</v>
      </c>
    </row>
    <row r="91" spans="1:9" x14ac:dyDescent="0.35">
      <c r="A91" s="89" t="s">
        <v>35</v>
      </c>
      <c r="B91" s="89" t="s">
        <v>837</v>
      </c>
      <c r="C91" s="89" t="s">
        <v>268</v>
      </c>
      <c r="D91" s="98" t="s">
        <v>237</v>
      </c>
      <c r="E91" s="86" t="s">
        <v>355</v>
      </c>
      <c r="F91" s="99"/>
      <c r="G91" s="99">
        <v>-1000</v>
      </c>
      <c r="H91" s="99"/>
      <c r="I91" s="100">
        <v>-1000</v>
      </c>
    </row>
    <row r="92" spans="1:9" x14ac:dyDescent="0.35">
      <c r="A92" s="89" t="s">
        <v>35</v>
      </c>
      <c r="B92" s="89" t="s">
        <v>837</v>
      </c>
      <c r="C92" s="89" t="s">
        <v>56</v>
      </c>
      <c r="D92" s="98" t="s">
        <v>142</v>
      </c>
      <c r="E92" s="86" t="s">
        <v>723</v>
      </c>
      <c r="F92" s="99"/>
      <c r="G92" s="99"/>
      <c r="H92" s="99">
        <v>-68100</v>
      </c>
      <c r="I92" s="100">
        <v>-68100</v>
      </c>
    </row>
    <row r="93" spans="1:9" x14ac:dyDescent="0.35">
      <c r="A93" s="89" t="s">
        <v>35</v>
      </c>
      <c r="B93" s="89" t="s">
        <v>837</v>
      </c>
      <c r="C93" s="89" t="s">
        <v>56</v>
      </c>
      <c r="D93" s="98" t="s">
        <v>142</v>
      </c>
      <c r="E93" s="86" t="s">
        <v>143</v>
      </c>
      <c r="F93" s="99"/>
      <c r="G93" s="99"/>
      <c r="H93" s="99">
        <v>-2000</v>
      </c>
      <c r="I93" s="100">
        <v>-2000</v>
      </c>
    </row>
    <row r="94" spans="1:9" x14ac:dyDescent="0.35">
      <c r="A94" s="89" t="s">
        <v>35</v>
      </c>
      <c r="B94" s="89" t="s">
        <v>837</v>
      </c>
      <c r="C94" s="89" t="s">
        <v>56</v>
      </c>
      <c r="D94" s="98" t="s">
        <v>724</v>
      </c>
      <c r="E94" s="86" t="s">
        <v>723</v>
      </c>
      <c r="F94" s="99"/>
      <c r="G94" s="99"/>
      <c r="H94" s="99">
        <v>68100</v>
      </c>
      <c r="I94" s="100">
        <v>68100</v>
      </c>
    </row>
    <row r="95" spans="1:9" x14ac:dyDescent="0.35">
      <c r="A95" s="89" t="s">
        <v>35</v>
      </c>
      <c r="B95" s="89" t="s">
        <v>837</v>
      </c>
      <c r="C95" s="89" t="s">
        <v>56</v>
      </c>
      <c r="D95" s="98" t="s">
        <v>719</v>
      </c>
      <c r="E95" s="86" t="s">
        <v>718</v>
      </c>
      <c r="F95" s="99"/>
      <c r="G95" s="99"/>
      <c r="H95" s="99">
        <v>2000</v>
      </c>
      <c r="I95" s="100">
        <v>2000</v>
      </c>
    </row>
    <row r="96" spans="1:9" x14ac:dyDescent="0.35">
      <c r="A96" s="89" t="s">
        <v>35</v>
      </c>
      <c r="B96" s="89" t="s">
        <v>837</v>
      </c>
      <c r="C96" s="89" t="s">
        <v>56</v>
      </c>
      <c r="D96" s="98" t="s">
        <v>169</v>
      </c>
      <c r="E96" s="86" t="s">
        <v>168</v>
      </c>
      <c r="F96" s="99"/>
      <c r="G96" s="99">
        <v>1260</v>
      </c>
      <c r="H96" s="99"/>
      <c r="I96" s="100">
        <v>1260</v>
      </c>
    </row>
    <row r="97" spans="1:9" x14ac:dyDescent="0.35">
      <c r="A97" s="89" t="s">
        <v>35</v>
      </c>
      <c r="B97" s="89" t="s">
        <v>837</v>
      </c>
      <c r="C97" s="89" t="s">
        <v>56</v>
      </c>
      <c r="D97" s="98" t="s">
        <v>60</v>
      </c>
      <c r="E97" s="86" t="s">
        <v>171</v>
      </c>
      <c r="F97" s="99"/>
      <c r="G97" s="99">
        <v>-890</v>
      </c>
      <c r="H97" s="99"/>
      <c r="I97" s="100">
        <v>-890</v>
      </c>
    </row>
    <row r="98" spans="1:9" ht="24" x14ac:dyDescent="0.35">
      <c r="A98" s="89" t="s">
        <v>35</v>
      </c>
      <c r="B98" s="89" t="s">
        <v>837</v>
      </c>
      <c r="C98" s="89" t="s">
        <v>56</v>
      </c>
      <c r="D98" s="98" t="s">
        <v>60</v>
      </c>
      <c r="E98" s="86" t="s">
        <v>167</v>
      </c>
      <c r="F98" s="99"/>
      <c r="G98" s="99">
        <v>-1524</v>
      </c>
      <c r="H98" s="99"/>
      <c r="I98" s="100">
        <v>-1524</v>
      </c>
    </row>
    <row r="99" spans="1:9" ht="24" x14ac:dyDescent="0.35">
      <c r="A99" s="89" t="s">
        <v>35</v>
      </c>
      <c r="B99" s="89" t="s">
        <v>837</v>
      </c>
      <c r="C99" s="89" t="s">
        <v>56</v>
      </c>
      <c r="D99" s="98" t="s">
        <v>60</v>
      </c>
      <c r="E99" s="86" t="s">
        <v>59</v>
      </c>
      <c r="F99" s="99"/>
      <c r="G99" s="99">
        <v>-29515</v>
      </c>
      <c r="H99" s="99"/>
      <c r="I99" s="100">
        <v>-29515</v>
      </c>
    </row>
    <row r="100" spans="1:9" x14ac:dyDescent="0.35">
      <c r="A100" s="89" t="s">
        <v>35</v>
      </c>
      <c r="B100" s="89" t="s">
        <v>837</v>
      </c>
      <c r="C100" s="89" t="s">
        <v>56</v>
      </c>
      <c r="D100" s="98" t="s">
        <v>60</v>
      </c>
      <c r="E100" s="86" t="s">
        <v>67</v>
      </c>
      <c r="F100" s="99"/>
      <c r="G100" s="99">
        <v>-70000</v>
      </c>
      <c r="H100" s="99"/>
      <c r="I100" s="100">
        <v>-70000</v>
      </c>
    </row>
    <row r="101" spans="1:9" x14ac:dyDescent="0.35">
      <c r="A101" s="89" t="s">
        <v>35</v>
      </c>
      <c r="B101" s="89" t="s">
        <v>837</v>
      </c>
      <c r="C101" s="89" t="s">
        <v>56</v>
      </c>
      <c r="D101" s="98" t="s">
        <v>60</v>
      </c>
      <c r="E101" s="86" t="s">
        <v>75</v>
      </c>
      <c r="F101" s="99"/>
      <c r="G101" s="99">
        <v>-1000</v>
      </c>
      <c r="H101" s="99"/>
      <c r="I101" s="100">
        <v>-1000</v>
      </c>
    </row>
    <row r="102" spans="1:9" ht="36" x14ac:dyDescent="0.35">
      <c r="A102" s="89" t="s">
        <v>35</v>
      </c>
      <c r="B102" s="89" t="s">
        <v>837</v>
      </c>
      <c r="C102" s="89" t="s">
        <v>56</v>
      </c>
      <c r="D102" s="98" t="s">
        <v>60</v>
      </c>
      <c r="E102" s="86" t="s">
        <v>177</v>
      </c>
      <c r="F102" s="99"/>
      <c r="G102" s="99">
        <v>-1300</v>
      </c>
      <c r="H102" s="99"/>
      <c r="I102" s="100">
        <v>-1300</v>
      </c>
    </row>
    <row r="103" spans="1:9" ht="24" x14ac:dyDescent="0.35">
      <c r="A103" s="89" t="s">
        <v>35</v>
      </c>
      <c r="B103" s="89" t="s">
        <v>837</v>
      </c>
      <c r="C103" s="89" t="s">
        <v>56</v>
      </c>
      <c r="D103" s="98" t="s">
        <v>60</v>
      </c>
      <c r="E103" s="86" t="s">
        <v>174</v>
      </c>
      <c r="F103" s="99"/>
      <c r="G103" s="99">
        <v>-1643</v>
      </c>
      <c r="H103" s="99"/>
      <c r="I103" s="100">
        <v>-1643</v>
      </c>
    </row>
    <row r="104" spans="1:9" x14ac:dyDescent="0.35">
      <c r="A104" s="89" t="s">
        <v>35</v>
      </c>
      <c r="B104" s="89" t="s">
        <v>837</v>
      </c>
      <c r="C104" s="89" t="s">
        <v>56</v>
      </c>
      <c r="D104" s="98" t="s">
        <v>51</v>
      </c>
      <c r="E104" s="86" t="s">
        <v>666</v>
      </c>
      <c r="F104" s="99"/>
      <c r="G104" s="99"/>
      <c r="H104" s="99">
        <v>32213</v>
      </c>
      <c r="I104" s="100">
        <v>32213</v>
      </c>
    </row>
    <row r="105" spans="1:9" x14ac:dyDescent="0.35">
      <c r="A105" s="89" t="s">
        <v>35</v>
      </c>
      <c r="B105" s="89" t="s">
        <v>837</v>
      </c>
      <c r="C105" s="89" t="s">
        <v>56</v>
      </c>
      <c r="D105" s="98" t="s">
        <v>51</v>
      </c>
      <c r="E105" s="86" t="s">
        <v>661</v>
      </c>
      <c r="F105" s="99"/>
      <c r="G105" s="99"/>
      <c r="H105" s="99">
        <v>53184</v>
      </c>
      <c r="I105" s="100">
        <v>53184</v>
      </c>
    </row>
    <row r="106" spans="1:9" x14ac:dyDescent="0.35">
      <c r="A106" s="89" t="s">
        <v>35</v>
      </c>
      <c r="B106" s="89" t="s">
        <v>837</v>
      </c>
      <c r="C106" s="89" t="s">
        <v>56</v>
      </c>
      <c r="D106" s="98" t="s">
        <v>51</v>
      </c>
      <c r="E106" s="86" t="s">
        <v>50</v>
      </c>
      <c r="F106" s="99"/>
      <c r="G106" s="99">
        <v>-34538</v>
      </c>
      <c r="H106" s="99"/>
      <c r="I106" s="100">
        <v>-34538</v>
      </c>
    </row>
    <row r="107" spans="1:9" x14ac:dyDescent="0.35">
      <c r="A107" s="89" t="s">
        <v>35</v>
      </c>
      <c r="B107" s="89" t="s">
        <v>837</v>
      </c>
      <c r="C107" s="89" t="s">
        <v>56</v>
      </c>
      <c r="D107" s="98" t="s">
        <v>51</v>
      </c>
      <c r="E107" s="86" t="s">
        <v>269</v>
      </c>
      <c r="F107" s="99"/>
      <c r="G107" s="99">
        <v>-57728</v>
      </c>
      <c r="H107" s="99"/>
      <c r="I107" s="100">
        <v>-57728</v>
      </c>
    </row>
    <row r="108" spans="1:9" x14ac:dyDescent="0.35">
      <c r="A108" s="89" t="s">
        <v>35</v>
      </c>
      <c r="B108" s="89" t="s">
        <v>837</v>
      </c>
      <c r="C108" s="89" t="s">
        <v>56</v>
      </c>
      <c r="D108" s="98" t="s">
        <v>51</v>
      </c>
      <c r="E108" s="86" t="s">
        <v>662</v>
      </c>
      <c r="F108" s="99"/>
      <c r="G108" s="99"/>
      <c r="H108" s="99">
        <v>-2000</v>
      </c>
      <c r="I108" s="100">
        <v>-2000</v>
      </c>
    </row>
    <row r="109" spans="1:9" x14ac:dyDescent="0.35">
      <c r="A109" s="89" t="s">
        <v>35</v>
      </c>
      <c r="B109" s="89" t="s">
        <v>837</v>
      </c>
      <c r="C109" s="89" t="s">
        <v>56</v>
      </c>
      <c r="D109" s="98" t="s">
        <v>51</v>
      </c>
      <c r="E109" s="86" t="s">
        <v>665</v>
      </c>
      <c r="F109" s="99"/>
      <c r="G109" s="99"/>
      <c r="H109" s="99">
        <v>-1997</v>
      </c>
      <c r="I109" s="100">
        <v>-1997</v>
      </c>
    </row>
    <row r="110" spans="1:9" x14ac:dyDescent="0.35">
      <c r="A110" s="89" t="s">
        <v>35</v>
      </c>
      <c r="B110" s="89" t="s">
        <v>837</v>
      </c>
      <c r="C110" s="89" t="s">
        <v>56</v>
      </c>
      <c r="D110" s="98" t="s">
        <v>51</v>
      </c>
      <c r="E110" s="86" t="s">
        <v>52</v>
      </c>
      <c r="F110" s="99"/>
      <c r="G110" s="99"/>
      <c r="H110" s="99">
        <v>15604</v>
      </c>
      <c r="I110" s="100">
        <v>15604</v>
      </c>
    </row>
    <row r="111" spans="1:9" x14ac:dyDescent="0.35">
      <c r="A111" s="89" t="s">
        <v>35</v>
      </c>
      <c r="B111" s="89" t="s">
        <v>837</v>
      </c>
      <c r="C111" s="89" t="s">
        <v>56</v>
      </c>
      <c r="D111" s="98" t="s">
        <v>51</v>
      </c>
      <c r="E111" s="86" t="s">
        <v>722</v>
      </c>
      <c r="F111" s="99"/>
      <c r="G111" s="99"/>
      <c r="H111" s="99">
        <v>4817</v>
      </c>
      <c r="I111" s="100">
        <v>4817</v>
      </c>
    </row>
    <row r="112" spans="1:9" ht="24" x14ac:dyDescent="0.35">
      <c r="A112" s="89" t="s">
        <v>35</v>
      </c>
      <c r="B112" s="89" t="s">
        <v>837</v>
      </c>
      <c r="C112" s="89" t="s">
        <v>56</v>
      </c>
      <c r="D112" s="98" t="s">
        <v>51</v>
      </c>
      <c r="E112" s="86" t="s">
        <v>663</v>
      </c>
      <c r="F112" s="99"/>
      <c r="G112" s="99"/>
      <c r="H112" s="99">
        <v>12090</v>
      </c>
      <c r="I112" s="100">
        <v>12090</v>
      </c>
    </row>
    <row r="113" spans="1:9" ht="24" x14ac:dyDescent="0.35">
      <c r="A113" s="89" t="s">
        <v>35</v>
      </c>
      <c r="B113" s="89" t="s">
        <v>837</v>
      </c>
      <c r="C113" s="89" t="s">
        <v>56</v>
      </c>
      <c r="D113" s="98" t="s">
        <v>51</v>
      </c>
      <c r="E113" s="86" t="s">
        <v>659</v>
      </c>
      <c r="F113" s="99"/>
      <c r="G113" s="99"/>
      <c r="H113" s="99">
        <v>-750</v>
      </c>
      <c r="I113" s="100">
        <v>-750</v>
      </c>
    </row>
    <row r="114" spans="1:9" x14ac:dyDescent="0.35">
      <c r="A114" s="89" t="s">
        <v>35</v>
      </c>
      <c r="B114" s="89" t="s">
        <v>837</v>
      </c>
      <c r="C114" s="89" t="s">
        <v>56</v>
      </c>
      <c r="D114" s="98" t="s">
        <v>51</v>
      </c>
      <c r="E114" s="86" t="s">
        <v>660</v>
      </c>
      <c r="F114" s="99"/>
      <c r="G114" s="99"/>
      <c r="H114" s="99">
        <v>-3542</v>
      </c>
      <c r="I114" s="100">
        <v>-3542</v>
      </c>
    </row>
    <row r="115" spans="1:9" x14ac:dyDescent="0.35">
      <c r="A115" s="89" t="s">
        <v>35</v>
      </c>
      <c r="B115" s="89" t="s">
        <v>837</v>
      </c>
      <c r="C115" s="89" t="s">
        <v>56</v>
      </c>
      <c r="D115" s="98" t="s">
        <v>51</v>
      </c>
      <c r="E115" s="86" t="s">
        <v>667</v>
      </c>
      <c r="F115" s="99"/>
      <c r="G115" s="99"/>
      <c r="H115" s="99">
        <v>-15604</v>
      </c>
      <c r="I115" s="100">
        <v>-15604</v>
      </c>
    </row>
    <row r="116" spans="1:9" ht="24" x14ac:dyDescent="0.35">
      <c r="A116" s="89" t="s">
        <v>35</v>
      </c>
      <c r="B116" s="89" t="s">
        <v>837</v>
      </c>
      <c r="C116" s="89" t="s">
        <v>56</v>
      </c>
      <c r="D116" s="98" t="s">
        <v>51</v>
      </c>
      <c r="E116" s="86" t="s">
        <v>654</v>
      </c>
      <c r="F116" s="99"/>
      <c r="G116" s="99"/>
      <c r="H116" s="99">
        <v>-3299</v>
      </c>
      <c r="I116" s="100">
        <v>-3299</v>
      </c>
    </row>
    <row r="117" spans="1:9" x14ac:dyDescent="0.35">
      <c r="A117" s="89" t="s">
        <v>35</v>
      </c>
      <c r="B117" s="89" t="s">
        <v>837</v>
      </c>
      <c r="C117" s="89" t="s">
        <v>56</v>
      </c>
      <c r="D117" s="98" t="s">
        <v>51</v>
      </c>
      <c r="E117" s="86" t="s">
        <v>655</v>
      </c>
      <c r="F117" s="99"/>
      <c r="G117" s="99"/>
      <c r="H117" s="99">
        <v>-1826</v>
      </c>
      <c r="I117" s="100">
        <v>-1826</v>
      </c>
    </row>
    <row r="118" spans="1:9" x14ac:dyDescent="0.35">
      <c r="A118" s="89" t="s">
        <v>35</v>
      </c>
      <c r="B118" s="89" t="s">
        <v>837</v>
      </c>
      <c r="C118" s="89" t="s">
        <v>56</v>
      </c>
      <c r="D118" s="98" t="s">
        <v>51</v>
      </c>
      <c r="E118" s="86" t="s">
        <v>652</v>
      </c>
      <c r="F118" s="99"/>
      <c r="G118" s="99"/>
      <c r="H118" s="99">
        <v>-964</v>
      </c>
      <c r="I118" s="100">
        <v>-964</v>
      </c>
    </row>
    <row r="119" spans="1:9" ht="24" x14ac:dyDescent="0.35">
      <c r="A119" s="89" t="s">
        <v>35</v>
      </c>
      <c r="B119" s="89" t="s">
        <v>837</v>
      </c>
      <c r="C119" s="89" t="s">
        <v>56</v>
      </c>
      <c r="D119" s="98" t="s">
        <v>51</v>
      </c>
      <c r="E119" s="86" t="s">
        <v>653</v>
      </c>
      <c r="F119" s="99"/>
      <c r="G119" s="99"/>
      <c r="H119" s="99">
        <v>-1147</v>
      </c>
      <c r="I119" s="100">
        <v>-1147</v>
      </c>
    </row>
    <row r="120" spans="1:9" ht="24" x14ac:dyDescent="0.35">
      <c r="A120" s="89" t="s">
        <v>35</v>
      </c>
      <c r="B120" s="89" t="s">
        <v>837</v>
      </c>
      <c r="C120" s="89" t="s">
        <v>56</v>
      </c>
      <c r="D120" s="98" t="s">
        <v>51</v>
      </c>
      <c r="E120" s="86" t="s">
        <v>651</v>
      </c>
      <c r="F120" s="99"/>
      <c r="G120" s="99"/>
      <c r="H120" s="99">
        <v>-150</v>
      </c>
      <c r="I120" s="100">
        <v>-150</v>
      </c>
    </row>
    <row r="121" spans="1:9" ht="24" x14ac:dyDescent="0.35">
      <c r="A121" s="89" t="s">
        <v>35</v>
      </c>
      <c r="B121" s="89" t="s">
        <v>837</v>
      </c>
      <c r="C121" s="89" t="s">
        <v>56</v>
      </c>
      <c r="D121" s="98" t="s">
        <v>51</v>
      </c>
      <c r="E121" s="86" t="s">
        <v>64</v>
      </c>
      <c r="F121" s="99"/>
      <c r="G121" s="99">
        <v>70000</v>
      </c>
      <c r="H121" s="99"/>
      <c r="I121" s="100">
        <v>70000</v>
      </c>
    </row>
    <row r="122" spans="1:9" ht="24" x14ac:dyDescent="0.35">
      <c r="A122" s="89" t="s">
        <v>35</v>
      </c>
      <c r="B122" s="89" t="s">
        <v>837</v>
      </c>
      <c r="C122" s="89" t="s">
        <v>56</v>
      </c>
      <c r="D122" s="98" t="s">
        <v>162</v>
      </c>
      <c r="E122" s="86" t="s">
        <v>173</v>
      </c>
      <c r="F122" s="99"/>
      <c r="G122" s="99">
        <v>-500</v>
      </c>
      <c r="H122" s="99"/>
      <c r="I122" s="100">
        <v>-500</v>
      </c>
    </row>
    <row r="123" spans="1:9" ht="24" x14ac:dyDescent="0.35">
      <c r="A123" s="89" t="s">
        <v>35</v>
      </c>
      <c r="B123" s="89" t="s">
        <v>837</v>
      </c>
      <c r="C123" s="89" t="s">
        <v>56</v>
      </c>
      <c r="D123" s="98" t="s">
        <v>162</v>
      </c>
      <c r="E123" s="86" t="s">
        <v>172</v>
      </c>
      <c r="F123" s="99"/>
      <c r="G123" s="99">
        <v>-500</v>
      </c>
      <c r="H123" s="99"/>
      <c r="I123" s="100">
        <v>-500</v>
      </c>
    </row>
    <row r="124" spans="1:9" x14ac:dyDescent="0.35">
      <c r="A124" s="89" t="s">
        <v>35</v>
      </c>
      <c r="B124" s="89" t="s">
        <v>837</v>
      </c>
      <c r="C124" s="89" t="s">
        <v>56</v>
      </c>
      <c r="D124" s="98" t="s">
        <v>162</v>
      </c>
      <c r="E124" s="86" t="s">
        <v>161</v>
      </c>
      <c r="F124" s="99"/>
      <c r="G124" s="99">
        <v>-1260</v>
      </c>
      <c r="H124" s="99"/>
      <c r="I124" s="100">
        <v>-1260</v>
      </c>
    </row>
    <row r="125" spans="1:9" ht="24" x14ac:dyDescent="0.35">
      <c r="A125" s="89" t="s">
        <v>35</v>
      </c>
      <c r="B125" s="89" t="s">
        <v>837</v>
      </c>
      <c r="C125" s="89" t="s">
        <v>56</v>
      </c>
      <c r="D125" s="98" t="s">
        <v>155</v>
      </c>
      <c r="E125" s="86" t="s">
        <v>154</v>
      </c>
      <c r="F125" s="99"/>
      <c r="G125" s="99">
        <v>1524</v>
      </c>
      <c r="H125" s="99"/>
      <c r="I125" s="100">
        <v>1524</v>
      </c>
    </row>
    <row r="126" spans="1:9" ht="24" x14ac:dyDescent="0.35">
      <c r="A126" s="89" t="s">
        <v>35</v>
      </c>
      <c r="B126" s="89" t="s">
        <v>837</v>
      </c>
      <c r="C126" s="89" t="s">
        <v>56</v>
      </c>
      <c r="D126" s="98" t="s">
        <v>271</v>
      </c>
      <c r="E126" s="86" t="s">
        <v>277</v>
      </c>
      <c r="F126" s="99"/>
      <c r="G126" s="99">
        <v>-1500</v>
      </c>
      <c r="H126" s="99"/>
      <c r="I126" s="100">
        <v>-1500</v>
      </c>
    </row>
    <row r="127" spans="1:9" ht="24" x14ac:dyDescent="0.35">
      <c r="A127" s="89" t="s">
        <v>35</v>
      </c>
      <c r="B127" s="89" t="s">
        <v>837</v>
      </c>
      <c r="C127" s="89" t="s">
        <v>56</v>
      </c>
      <c r="D127" s="98" t="s">
        <v>271</v>
      </c>
      <c r="E127" s="86" t="s">
        <v>270</v>
      </c>
      <c r="F127" s="99"/>
      <c r="G127" s="99">
        <v>1500</v>
      </c>
      <c r="H127" s="99"/>
      <c r="I127" s="100">
        <v>1500</v>
      </c>
    </row>
    <row r="128" spans="1:9" x14ac:dyDescent="0.35">
      <c r="A128" s="89" t="s">
        <v>35</v>
      </c>
      <c r="B128" s="89" t="s">
        <v>837</v>
      </c>
      <c r="C128" s="89" t="s">
        <v>56</v>
      </c>
      <c r="D128" s="98" t="s">
        <v>271</v>
      </c>
      <c r="E128" s="86" t="s">
        <v>286</v>
      </c>
      <c r="F128" s="99"/>
      <c r="G128" s="99">
        <v>8000</v>
      </c>
      <c r="H128" s="99"/>
      <c r="I128" s="100">
        <v>8000</v>
      </c>
    </row>
    <row r="129" spans="1:9" x14ac:dyDescent="0.35">
      <c r="A129" s="89" t="s">
        <v>35</v>
      </c>
      <c r="B129" s="89" t="s">
        <v>837</v>
      </c>
      <c r="C129" s="89" t="s">
        <v>56</v>
      </c>
      <c r="D129" s="98" t="s">
        <v>634</v>
      </c>
      <c r="E129" s="86" t="s">
        <v>247</v>
      </c>
      <c r="F129" s="99"/>
      <c r="G129" s="99"/>
      <c r="H129" s="99">
        <v>5757</v>
      </c>
      <c r="I129" s="100">
        <v>5757</v>
      </c>
    </row>
    <row r="130" spans="1:9" x14ac:dyDescent="0.35">
      <c r="A130" s="89" t="s">
        <v>35</v>
      </c>
      <c r="B130" s="89" t="s">
        <v>837</v>
      </c>
      <c r="C130" s="89" t="s">
        <v>147</v>
      </c>
      <c r="D130" s="98" t="s">
        <v>150</v>
      </c>
      <c r="E130" s="86" t="s">
        <v>626</v>
      </c>
      <c r="F130" s="99"/>
      <c r="G130" s="99"/>
      <c r="H130" s="99">
        <v>269</v>
      </c>
      <c r="I130" s="100">
        <v>269</v>
      </c>
    </row>
    <row r="131" spans="1:9" x14ac:dyDescent="0.35">
      <c r="A131" s="89" t="s">
        <v>35</v>
      </c>
      <c r="B131" s="89" t="s">
        <v>837</v>
      </c>
      <c r="C131" s="89" t="s">
        <v>147</v>
      </c>
      <c r="D131" s="98" t="s">
        <v>150</v>
      </c>
      <c r="E131" s="86" t="s">
        <v>141</v>
      </c>
      <c r="F131" s="99"/>
      <c r="G131" s="99">
        <v>10</v>
      </c>
      <c r="H131" s="99"/>
      <c r="I131" s="100">
        <v>10</v>
      </c>
    </row>
    <row r="132" spans="1:9" x14ac:dyDescent="0.35">
      <c r="A132" s="89" t="s">
        <v>35</v>
      </c>
      <c r="B132" s="89" t="s">
        <v>837</v>
      </c>
      <c r="C132" s="89" t="s">
        <v>147</v>
      </c>
      <c r="D132" s="98" t="s">
        <v>142</v>
      </c>
      <c r="E132" s="86" t="s">
        <v>141</v>
      </c>
      <c r="F132" s="99"/>
      <c r="G132" s="99">
        <v>179</v>
      </c>
      <c r="H132" s="99"/>
      <c r="I132" s="100">
        <v>179</v>
      </c>
    </row>
    <row r="133" spans="1:9" x14ac:dyDescent="0.35">
      <c r="A133" s="89" t="s">
        <v>35</v>
      </c>
      <c r="B133" s="89" t="s">
        <v>837</v>
      </c>
      <c r="C133" s="89" t="s">
        <v>147</v>
      </c>
      <c r="D133" s="98" t="s">
        <v>627</v>
      </c>
      <c r="E133" s="86" t="s">
        <v>626</v>
      </c>
      <c r="F133" s="99"/>
      <c r="G133" s="99"/>
      <c r="H133" s="99">
        <v>1958</v>
      </c>
      <c r="I133" s="100">
        <v>1958</v>
      </c>
    </row>
    <row r="134" spans="1:9" x14ac:dyDescent="0.35">
      <c r="A134" s="89" t="s">
        <v>35</v>
      </c>
      <c r="B134" s="89" t="s">
        <v>837</v>
      </c>
      <c r="C134" s="89" t="s">
        <v>601</v>
      </c>
      <c r="D134" s="98" t="s">
        <v>316</v>
      </c>
      <c r="E134" s="86" t="s">
        <v>597</v>
      </c>
      <c r="F134" s="99"/>
      <c r="G134" s="99"/>
      <c r="H134" s="99">
        <v>3370</v>
      </c>
      <c r="I134" s="100">
        <v>3370</v>
      </c>
    </row>
    <row r="135" spans="1:9" x14ac:dyDescent="0.35">
      <c r="A135" s="89" t="s">
        <v>35</v>
      </c>
      <c r="B135" s="89" t="s">
        <v>837</v>
      </c>
      <c r="C135" s="89" t="s">
        <v>129</v>
      </c>
      <c r="D135" s="98" t="s">
        <v>142</v>
      </c>
      <c r="E135" s="86" t="s">
        <v>243</v>
      </c>
      <c r="F135" s="99"/>
      <c r="G135" s="99">
        <v>2190</v>
      </c>
      <c r="H135" s="99"/>
      <c r="I135" s="100">
        <v>2190</v>
      </c>
    </row>
    <row r="136" spans="1:9" x14ac:dyDescent="0.35">
      <c r="A136" s="89" t="s">
        <v>35</v>
      </c>
      <c r="B136" s="89" t="s">
        <v>837</v>
      </c>
      <c r="C136" s="89" t="s">
        <v>129</v>
      </c>
      <c r="D136" s="98" t="s">
        <v>237</v>
      </c>
      <c r="E136" s="86" t="s">
        <v>236</v>
      </c>
      <c r="F136" s="99"/>
      <c r="G136" s="99">
        <v>100</v>
      </c>
      <c r="H136" s="99"/>
      <c r="I136" s="100">
        <v>100</v>
      </c>
    </row>
    <row r="137" spans="1:9" x14ac:dyDescent="0.35">
      <c r="A137" s="89" t="s">
        <v>35</v>
      </c>
      <c r="B137" s="89" t="s">
        <v>837</v>
      </c>
      <c r="C137" s="89" t="s">
        <v>646</v>
      </c>
      <c r="D137" s="98" t="s">
        <v>643</v>
      </c>
      <c r="E137" s="86" t="s">
        <v>642</v>
      </c>
      <c r="F137" s="99"/>
      <c r="G137" s="99"/>
      <c r="H137" s="99">
        <v>2000</v>
      </c>
      <c r="I137" s="100">
        <v>2000</v>
      </c>
    </row>
    <row r="138" spans="1:9" x14ac:dyDescent="0.35">
      <c r="A138" s="89" t="s">
        <v>35</v>
      </c>
      <c r="B138" s="89" t="s">
        <v>837</v>
      </c>
      <c r="C138" s="89" t="s">
        <v>646</v>
      </c>
      <c r="D138" s="98" t="s">
        <v>84</v>
      </c>
      <c r="E138" s="86" t="s">
        <v>591</v>
      </c>
      <c r="F138" s="99"/>
      <c r="G138" s="99"/>
      <c r="H138" s="99">
        <v>7800</v>
      </c>
      <c r="I138" s="100">
        <v>7800</v>
      </c>
    </row>
    <row r="139" spans="1:9" x14ac:dyDescent="0.35">
      <c r="A139" s="89" t="s">
        <v>35</v>
      </c>
      <c r="B139" s="89" t="s">
        <v>837</v>
      </c>
      <c r="C139" s="89" t="s">
        <v>685</v>
      </c>
      <c r="D139" s="98" t="s">
        <v>84</v>
      </c>
      <c r="E139" s="86" t="s">
        <v>683</v>
      </c>
      <c r="F139" s="99"/>
      <c r="G139" s="99"/>
      <c r="H139" s="99">
        <v>400</v>
      </c>
      <c r="I139" s="100">
        <v>400</v>
      </c>
    </row>
    <row r="140" spans="1:9" x14ac:dyDescent="0.35">
      <c r="A140" s="89" t="s">
        <v>35</v>
      </c>
      <c r="B140" s="89" t="s">
        <v>837</v>
      </c>
      <c r="C140" s="89" t="s">
        <v>749</v>
      </c>
      <c r="D140" s="98" t="s">
        <v>746</v>
      </c>
      <c r="E140" s="86" t="s">
        <v>745</v>
      </c>
      <c r="F140" s="99">
        <v>3286</v>
      </c>
      <c r="G140" s="99"/>
      <c r="H140" s="99"/>
      <c r="I140" s="100">
        <v>3286</v>
      </c>
    </row>
    <row r="141" spans="1:9" x14ac:dyDescent="0.35">
      <c r="A141" s="89" t="s">
        <v>35</v>
      </c>
      <c r="B141" s="89" t="s">
        <v>837</v>
      </c>
      <c r="C141" s="89" t="s">
        <v>39</v>
      </c>
      <c r="D141" s="98" t="s">
        <v>209</v>
      </c>
      <c r="E141" s="86" t="s">
        <v>208</v>
      </c>
      <c r="F141" s="99"/>
      <c r="G141" s="99">
        <v>7500</v>
      </c>
      <c r="H141" s="99"/>
      <c r="I141" s="100">
        <v>7500</v>
      </c>
    </row>
    <row r="142" spans="1:9" x14ac:dyDescent="0.35">
      <c r="A142" s="89" t="s">
        <v>35</v>
      </c>
      <c r="B142" s="89" t="s">
        <v>837</v>
      </c>
      <c r="C142" s="89" t="s">
        <v>39</v>
      </c>
      <c r="D142" s="98" t="s">
        <v>196</v>
      </c>
      <c r="E142" s="86" t="s">
        <v>545</v>
      </c>
      <c r="F142" s="99"/>
      <c r="G142" s="99"/>
      <c r="H142" s="99">
        <v>2083</v>
      </c>
      <c r="I142" s="100">
        <v>2083</v>
      </c>
    </row>
    <row r="143" spans="1:9" x14ac:dyDescent="0.35">
      <c r="A143" s="89" t="s">
        <v>35</v>
      </c>
      <c r="B143" s="89" t="s">
        <v>837</v>
      </c>
      <c r="C143" s="89" t="s">
        <v>39</v>
      </c>
      <c r="D143" s="98" t="s">
        <v>206</v>
      </c>
      <c r="E143" s="86" t="s">
        <v>199</v>
      </c>
      <c r="F143" s="99"/>
      <c r="G143" s="99">
        <v>-850</v>
      </c>
      <c r="H143" s="99"/>
      <c r="I143" s="100">
        <v>-850</v>
      </c>
    </row>
    <row r="144" spans="1:9" x14ac:dyDescent="0.35">
      <c r="A144" s="89" t="s">
        <v>35</v>
      </c>
      <c r="B144" s="89" t="s">
        <v>837</v>
      </c>
      <c r="C144" s="89" t="s">
        <v>39</v>
      </c>
      <c r="D144" s="98" t="s">
        <v>200</v>
      </c>
      <c r="E144" s="86" t="s">
        <v>199</v>
      </c>
      <c r="F144" s="99"/>
      <c r="G144" s="99">
        <v>-640</v>
      </c>
      <c r="H144" s="99"/>
      <c r="I144" s="100">
        <v>-640</v>
      </c>
    </row>
    <row r="145" spans="1:9" x14ac:dyDescent="0.35">
      <c r="A145" s="89" t="s">
        <v>35</v>
      </c>
      <c r="B145" s="89" t="s">
        <v>837</v>
      </c>
      <c r="C145" s="89" t="s">
        <v>39</v>
      </c>
      <c r="D145" s="98" t="s">
        <v>224</v>
      </c>
      <c r="E145" s="86" t="s">
        <v>711</v>
      </c>
      <c r="F145" s="99"/>
      <c r="G145" s="99"/>
      <c r="H145" s="99">
        <v>-5000</v>
      </c>
      <c r="I145" s="100">
        <v>-5000</v>
      </c>
    </row>
    <row r="146" spans="1:9" x14ac:dyDescent="0.35">
      <c r="A146" s="89" t="s">
        <v>35</v>
      </c>
      <c r="B146" s="89" t="s">
        <v>837</v>
      </c>
      <c r="C146" s="89" t="s">
        <v>39</v>
      </c>
      <c r="D146" s="98" t="s">
        <v>224</v>
      </c>
      <c r="E146" s="86" t="s">
        <v>223</v>
      </c>
      <c r="F146" s="99"/>
      <c r="G146" s="99">
        <v>-7500</v>
      </c>
      <c r="H146" s="99"/>
      <c r="I146" s="100">
        <v>-7500</v>
      </c>
    </row>
    <row r="147" spans="1:9" x14ac:dyDescent="0.35">
      <c r="A147" s="89" t="s">
        <v>35</v>
      </c>
      <c r="B147" s="89" t="s">
        <v>837</v>
      </c>
      <c r="C147" s="89" t="s">
        <v>39</v>
      </c>
      <c r="D147" s="98" t="s">
        <v>32</v>
      </c>
      <c r="E147" s="86" t="s">
        <v>31</v>
      </c>
      <c r="F147" s="99"/>
      <c r="G147" s="99">
        <v>101932</v>
      </c>
      <c r="H147" s="99"/>
      <c r="I147" s="100">
        <v>101932</v>
      </c>
    </row>
    <row r="148" spans="1:9" x14ac:dyDescent="0.35">
      <c r="A148" s="89" t="s">
        <v>35</v>
      </c>
      <c r="B148" s="89" t="s">
        <v>837</v>
      </c>
      <c r="C148" s="89" t="s">
        <v>39</v>
      </c>
      <c r="D148" s="98" t="s">
        <v>229</v>
      </c>
      <c r="E148" s="86" t="s">
        <v>228</v>
      </c>
      <c r="F148" s="99"/>
      <c r="G148" s="99">
        <v>-5573</v>
      </c>
      <c r="H148" s="99"/>
      <c r="I148" s="100">
        <v>-5573</v>
      </c>
    </row>
    <row r="149" spans="1:9" x14ac:dyDescent="0.35">
      <c r="A149" s="89" t="s">
        <v>35</v>
      </c>
      <c r="B149" s="89" t="s">
        <v>837</v>
      </c>
      <c r="C149" s="89" t="s">
        <v>39</v>
      </c>
      <c r="D149" s="98" t="s">
        <v>229</v>
      </c>
      <c r="E149" s="86" t="s">
        <v>588</v>
      </c>
      <c r="F149" s="99"/>
      <c r="G149" s="99"/>
      <c r="H149" s="99">
        <v>-3905</v>
      </c>
      <c r="I149" s="100">
        <v>-3905</v>
      </c>
    </row>
    <row r="150" spans="1:9" x14ac:dyDescent="0.35">
      <c r="A150" s="89" t="s">
        <v>35</v>
      </c>
      <c r="B150" s="89" t="s">
        <v>837</v>
      </c>
      <c r="C150" s="89" t="s">
        <v>92</v>
      </c>
      <c r="D150" s="98" t="s">
        <v>593</v>
      </c>
      <c r="E150" s="86" t="s">
        <v>592</v>
      </c>
      <c r="F150" s="99"/>
      <c r="G150" s="99"/>
      <c r="H150" s="99">
        <v>21720</v>
      </c>
      <c r="I150" s="100">
        <v>21720</v>
      </c>
    </row>
    <row r="151" spans="1:9" x14ac:dyDescent="0.35">
      <c r="A151" s="89" t="s">
        <v>35</v>
      </c>
      <c r="B151" s="89" t="s">
        <v>837</v>
      </c>
      <c r="C151" s="89" t="s">
        <v>92</v>
      </c>
      <c r="D151" s="98" t="s">
        <v>69</v>
      </c>
      <c r="E151" s="86" t="s">
        <v>81</v>
      </c>
      <c r="F151" s="99"/>
      <c r="G151" s="99">
        <v>-1600</v>
      </c>
      <c r="H151" s="99"/>
      <c r="I151" s="100">
        <v>-1600</v>
      </c>
    </row>
    <row r="152" spans="1:9" x14ac:dyDescent="0.35">
      <c r="A152" s="89" t="s">
        <v>35</v>
      </c>
      <c r="B152" s="89" t="s">
        <v>837</v>
      </c>
      <c r="C152" s="89" t="s">
        <v>92</v>
      </c>
      <c r="D152" s="98" t="s">
        <v>103</v>
      </c>
      <c r="E152" s="86" t="s">
        <v>81</v>
      </c>
      <c r="F152" s="99"/>
      <c r="G152" s="99">
        <v>1600</v>
      </c>
      <c r="H152" s="99"/>
      <c r="I152" s="100">
        <v>1600</v>
      </c>
    </row>
    <row r="153" spans="1:9" x14ac:dyDescent="0.35">
      <c r="A153" s="89" t="s">
        <v>35</v>
      </c>
      <c r="B153" s="89" t="s">
        <v>837</v>
      </c>
      <c r="C153" s="89" t="s">
        <v>92</v>
      </c>
      <c r="D153" s="98" t="s">
        <v>323</v>
      </c>
      <c r="E153" s="86" t="s">
        <v>571</v>
      </c>
      <c r="F153" s="99"/>
      <c r="G153" s="99"/>
      <c r="H153" s="99">
        <v>4000</v>
      </c>
      <c r="I153" s="100">
        <v>4000</v>
      </c>
    </row>
    <row r="154" spans="1:9" x14ac:dyDescent="0.35">
      <c r="A154" s="89" t="s">
        <v>35</v>
      </c>
      <c r="B154" s="89" t="s">
        <v>837</v>
      </c>
      <c r="C154" s="89" t="s">
        <v>92</v>
      </c>
      <c r="D154" s="98" t="s">
        <v>84</v>
      </c>
      <c r="E154" s="86" t="s">
        <v>573</v>
      </c>
      <c r="F154" s="99"/>
      <c r="G154" s="99"/>
      <c r="H154" s="99">
        <v>6222</v>
      </c>
      <c r="I154" s="100">
        <v>6222</v>
      </c>
    </row>
    <row r="155" spans="1:9" x14ac:dyDescent="0.35">
      <c r="A155" s="89" t="s">
        <v>35</v>
      </c>
      <c r="B155" s="89" t="s">
        <v>837</v>
      </c>
      <c r="C155" s="89" t="s">
        <v>25</v>
      </c>
      <c r="D155" s="98" t="s">
        <v>84</v>
      </c>
      <c r="E155" s="86" t="s">
        <v>85</v>
      </c>
      <c r="F155" s="99"/>
      <c r="G155" s="99"/>
      <c r="H155" s="99">
        <v>750</v>
      </c>
      <c r="I155" s="100">
        <v>750</v>
      </c>
    </row>
    <row r="156" spans="1:9" x14ac:dyDescent="0.35">
      <c r="A156" s="89" t="s">
        <v>35</v>
      </c>
      <c r="B156" s="89" t="s">
        <v>837</v>
      </c>
      <c r="C156" s="89" t="s">
        <v>83</v>
      </c>
      <c r="D156" s="98" t="s">
        <v>643</v>
      </c>
      <c r="E156" s="86" t="s">
        <v>729</v>
      </c>
      <c r="F156" s="99"/>
      <c r="G156" s="99"/>
      <c r="H156" s="99">
        <v>37876</v>
      </c>
      <c r="I156" s="100">
        <v>37876</v>
      </c>
    </row>
    <row r="157" spans="1:9" x14ac:dyDescent="0.35">
      <c r="A157" s="89" t="s">
        <v>35</v>
      </c>
      <c r="B157" s="89" t="s">
        <v>837</v>
      </c>
      <c r="C157" s="89" t="s">
        <v>83</v>
      </c>
      <c r="D157" s="98" t="s">
        <v>87</v>
      </c>
      <c r="E157" s="86" t="s">
        <v>86</v>
      </c>
      <c r="F157" s="99"/>
      <c r="G157" s="99">
        <v>500</v>
      </c>
      <c r="H157" s="99"/>
      <c r="I157" s="100">
        <v>500</v>
      </c>
    </row>
    <row r="158" spans="1:9" x14ac:dyDescent="0.35">
      <c r="A158" s="89" t="s">
        <v>35</v>
      </c>
      <c r="B158" s="89" t="s">
        <v>837</v>
      </c>
      <c r="C158" s="89" t="s">
        <v>83</v>
      </c>
      <c r="D158" s="98" t="s">
        <v>291</v>
      </c>
      <c r="E158" s="86" t="s">
        <v>741</v>
      </c>
      <c r="F158" s="99">
        <v>47970</v>
      </c>
      <c r="G158" s="99"/>
      <c r="H158" s="99"/>
      <c r="I158" s="100">
        <v>47970</v>
      </c>
    </row>
    <row r="159" spans="1:9" x14ac:dyDescent="0.35">
      <c r="A159" s="89" t="s">
        <v>35</v>
      </c>
      <c r="B159" s="89" t="s">
        <v>837</v>
      </c>
      <c r="C159" s="89" t="s">
        <v>83</v>
      </c>
      <c r="D159" s="98" t="s">
        <v>312</v>
      </c>
      <c r="E159" s="86" t="s">
        <v>741</v>
      </c>
      <c r="F159" s="99">
        <v>3500</v>
      </c>
      <c r="G159" s="99"/>
      <c r="H159" s="99"/>
      <c r="I159" s="100">
        <v>3500</v>
      </c>
    </row>
    <row r="160" spans="1:9" x14ac:dyDescent="0.35">
      <c r="A160" s="89" t="s">
        <v>35</v>
      </c>
      <c r="B160" s="89" t="s">
        <v>837</v>
      </c>
      <c r="C160" s="89" t="s">
        <v>83</v>
      </c>
      <c r="D160" s="98" t="s">
        <v>69</v>
      </c>
      <c r="E160" s="86" t="s">
        <v>741</v>
      </c>
      <c r="F160" s="99">
        <v>5010</v>
      </c>
      <c r="G160" s="99"/>
      <c r="H160" s="99"/>
      <c r="I160" s="100">
        <v>5010</v>
      </c>
    </row>
    <row r="161" spans="1:9" x14ac:dyDescent="0.35">
      <c r="A161" s="89" t="s">
        <v>35</v>
      </c>
      <c r="B161" s="89" t="s">
        <v>837</v>
      </c>
      <c r="C161" s="89" t="s">
        <v>83</v>
      </c>
      <c r="D161" s="98" t="s">
        <v>567</v>
      </c>
      <c r="E161" s="86" t="s">
        <v>566</v>
      </c>
      <c r="F161" s="99"/>
      <c r="G161" s="99"/>
      <c r="H161" s="99">
        <v>1223</v>
      </c>
      <c r="I161" s="100">
        <v>1223</v>
      </c>
    </row>
    <row r="162" spans="1:9" x14ac:dyDescent="0.35">
      <c r="A162" s="89" t="s">
        <v>35</v>
      </c>
      <c r="B162" s="89" t="s">
        <v>837</v>
      </c>
      <c r="C162" s="89" t="s">
        <v>83</v>
      </c>
      <c r="D162" s="98" t="s">
        <v>51</v>
      </c>
      <c r="E162" s="86" t="s">
        <v>81</v>
      </c>
      <c r="F162" s="99"/>
      <c r="G162" s="99">
        <v>1000</v>
      </c>
      <c r="H162" s="99"/>
      <c r="I162" s="100">
        <v>1000</v>
      </c>
    </row>
    <row r="163" spans="1:9" x14ac:dyDescent="0.35">
      <c r="A163" s="89" t="s">
        <v>35</v>
      </c>
      <c r="B163" s="89" t="s">
        <v>837</v>
      </c>
      <c r="C163" s="89" t="s">
        <v>83</v>
      </c>
      <c r="D163" s="98" t="s">
        <v>84</v>
      </c>
      <c r="E163" s="86" t="s">
        <v>81</v>
      </c>
      <c r="F163" s="99"/>
      <c r="G163" s="99">
        <v>-1000</v>
      </c>
      <c r="H163" s="99"/>
      <c r="I163" s="100">
        <v>-1000</v>
      </c>
    </row>
    <row r="164" spans="1:9" x14ac:dyDescent="0.35">
      <c r="A164" s="89" t="s">
        <v>35</v>
      </c>
      <c r="B164" s="89" t="s">
        <v>837</v>
      </c>
      <c r="C164" s="89" t="s">
        <v>83</v>
      </c>
      <c r="D164" s="98" t="s">
        <v>84</v>
      </c>
      <c r="E164" s="86" t="s">
        <v>731</v>
      </c>
      <c r="F164" s="99"/>
      <c r="G164" s="99"/>
      <c r="H164" s="99">
        <v>-96</v>
      </c>
      <c r="I164" s="100">
        <v>-96</v>
      </c>
    </row>
    <row r="165" spans="1:9" x14ac:dyDescent="0.35">
      <c r="A165" s="89" t="s">
        <v>35</v>
      </c>
      <c r="B165" s="89" t="s">
        <v>837</v>
      </c>
      <c r="C165" s="89" t="s">
        <v>83</v>
      </c>
      <c r="D165" s="98" t="s">
        <v>84</v>
      </c>
      <c r="E165" s="86" t="s">
        <v>736</v>
      </c>
      <c r="F165" s="99"/>
      <c r="G165" s="99"/>
      <c r="H165" s="99">
        <v>600</v>
      </c>
      <c r="I165" s="100">
        <v>600</v>
      </c>
    </row>
    <row r="166" spans="1:9" x14ac:dyDescent="0.35">
      <c r="A166" s="89" t="s">
        <v>35</v>
      </c>
      <c r="B166" s="89" t="s">
        <v>837</v>
      </c>
      <c r="C166" s="89" t="s">
        <v>72</v>
      </c>
      <c r="D166" s="98" t="s">
        <v>179</v>
      </c>
      <c r="E166" s="86" t="s">
        <v>689</v>
      </c>
      <c r="F166" s="99"/>
      <c r="G166" s="99"/>
      <c r="H166" s="99">
        <v>12000</v>
      </c>
      <c r="I166" s="100">
        <v>12000</v>
      </c>
    </row>
    <row r="167" spans="1:9" ht="24" x14ac:dyDescent="0.35">
      <c r="A167" s="89" t="s">
        <v>35</v>
      </c>
      <c r="B167" s="89" t="s">
        <v>837</v>
      </c>
      <c r="C167" s="89" t="s">
        <v>72</v>
      </c>
      <c r="D167" s="98" t="s">
        <v>312</v>
      </c>
      <c r="E167" s="86" t="s">
        <v>311</v>
      </c>
      <c r="F167" s="99"/>
      <c r="G167" s="99">
        <v>1300</v>
      </c>
      <c r="H167" s="99"/>
      <c r="I167" s="100">
        <v>1300</v>
      </c>
    </row>
    <row r="168" spans="1:9" x14ac:dyDescent="0.35">
      <c r="A168" s="89" t="s">
        <v>35</v>
      </c>
      <c r="B168" s="89" t="s">
        <v>837</v>
      </c>
      <c r="C168" s="89" t="s">
        <v>72</v>
      </c>
      <c r="D168" s="98" t="s">
        <v>69</v>
      </c>
      <c r="E168" s="86" t="s">
        <v>68</v>
      </c>
      <c r="F168" s="99"/>
      <c r="G168" s="99">
        <v>1643</v>
      </c>
      <c r="H168" s="99"/>
      <c r="I168" s="100">
        <v>1643</v>
      </c>
    </row>
    <row r="169" spans="1:9" x14ac:dyDescent="0.35">
      <c r="A169" s="89" t="s">
        <v>35</v>
      </c>
      <c r="B169" s="89" t="s">
        <v>837</v>
      </c>
      <c r="C169" s="89" t="s">
        <v>72</v>
      </c>
      <c r="D169" s="98" t="s">
        <v>76</v>
      </c>
      <c r="E169" s="86" t="s">
        <v>75</v>
      </c>
      <c r="F169" s="99"/>
      <c r="G169" s="99">
        <v>1000</v>
      </c>
      <c r="H169" s="99"/>
      <c r="I169" s="100">
        <v>1000</v>
      </c>
    </row>
    <row r="170" spans="1:9" x14ac:dyDescent="0.35">
      <c r="A170" s="89" t="s">
        <v>35</v>
      </c>
      <c r="B170" s="89" t="s">
        <v>837</v>
      </c>
      <c r="C170" s="89" t="s">
        <v>532</v>
      </c>
      <c r="D170" s="98" t="s">
        <v>567</v>
      </c>
      <c r="E170" s="86" t="s">
        <v>673</v>
      </c>
      <c r="F170" s="99"/>
      <c r="G170" s="99"/>
      <c r="H170" s="99">
        <v>675</v>
      </c>
      <c r="I170" s="100">
        <v>675</v>
      </c>
    </row>
    <row r="171" spans="1:9" x14ac:dyDescent="0.35">
      <c r="A171" s="89" t="s">
        <v>35</v>
      </c>
      <c r="B171" s="89" t="s">
        <v>837</v>
      </c>
      <c r="C171" s="89" t="s">
        <v>532</v>
      </c>
      <c r="D171" s="98" t="s">
        <v>76</v>
      </c>
      <c r="E171" s="86" t="s">
        <v>528</v>
      </c>
      <c r="F171" s="99"/>
      <c r="G171" s="99"/>
      <c r="H171" s="99">
        <v>2400</v>
      </c>
      <c r="I171" s="100">
        <v>2400</v>
      </c>
    </row>
    <row r="172" spans="1:9" x14ac:dyDescent="0.35">
      <c r="A172" s="89" t="s">
        <v>35</v>
      </c>
      <c r="B172" s="89" t="s">
        <v>837</v>
      </c>
      <c r="C172" s="89" t="s">
        <v>532</v>
      </c>
      <c r="D172" s="98" t="s">
        <v>84</v>
      </c>
      <c r="E172" s="86" t="s">
        <v>533</v>
      </c>
      <c r="F172" s="99"/>
      <c r="G172" s="99"/>
      <c r="H172" s="99">
        <v>75</v>
      </c>
      <c r="I172" s="100">
        <v>75</v>
      </c>
    </row>
    <row r="173" spans="1:9" x14ac:dyDescent="0.35">
      <c r="A173" s="89" t="s">
        <v>35</v>
      </c>
      <c r="B173" s="89" t="s">
        <v>837</v>
      </c>
      <c r="C173" s="89" t="s">
        <v>532</v>
      </c>
      <c r="D173" s="98" t="s">
        <v>84</v>
      </c>
      <c r="E173" s="86" t="s">
        <v>536</v>
      </c>
      <c r="F173" s="99"/>
      <c r="G173" s="99"/>
      <c r="H173" s="99">
        <v>964</v>
      </c>
      <c r="I173" s="100">
        <v>964</v>
      </c>
    </row>
    <row r="174" spans="1:9" x14ac:dyDescent="0.35">
      <c r="A174" s="89" t="s">
        <v>35</v>
      </c>
      <c r="B174" s="89" t="s">
        <v>837</v>
      </c>
      <c r="C174" s="89" t="s">
        <v>564</v>
      </c>
      <c r="D174" s="98" t="s">
        <v>76</v>
      </c>
      <c r="E174" s="86" t="s">
        <v>565</v>
      </c>
      <c r="F174" s="99"/>
      <c r="G174" s="99"/>
      <c r="H174" s="99">
        <v>2160</v>
      </c>
      <c r="I174" s="100">
        <v>2160</v>
      </c>
    </row>
    <row r="175" spans="1:9" x14ac:dyDescent="0.35">
      <c r="A175" s="89" t="s">
        <v>35</v>
      </c>
      <c r="B175" s="89" t="s">
        <v>837</v>
      </c>
      <c r="C175" s="89" t="s">
        <v>564</v>
      </c>
      <c r="D175" s="98" t="s">
        <v>76</v>
      </c>
      <c r="E175" s="86" t="s">
        <v>562</v>
      </c>
      <c r="F175" s="99"/>
      <c r="G175" s="99"/>
      <c r="H175" s="99">
        <v>930</v>
      </c>
      <c r="I175" s="100">
        <v>930</v>
      </c>
    </row>
    <row r="176" spans="1:9" x14ac:dyDescent="0.35">
      <c r="A176" s="89" t="s">
        <v>35</v>
      </c>
      <c r="B176" s="89" t="s">
        <v>837</v>
      </c>
      <c r="C176" s="89" t="s">
        <v>182</v>
      </c>
      <c r="D176" s="98" t="s">
        <v>196</v>
      </c>
      <c r="E176" s="86" t="s">
        <v>195</v>
      </c>
      <c r="F176" s="99"/>
      <c r="G176" s="99">
        <v>80</v>
      </c>
      <c r="H176" s="99"/>
      <c r="I176" s="100">
        <v>80</v>
      </c>
    </row>
    <row r="177" spans="1:9" x14ac:dyDescent="0.35">
      <c r="A177" s="89" t="s">
        <v>35</v>
      </c>
      <c r="B177" s="89" t="s">
        <v>837</v>
      </c>
      <c r="C177" s="89" t="s">
        <v>182</v>
      </c>
      <c r="D177" s="98" t="s">
        <v>179</v>
      </c>
      <c r="E177" s="86" t="s">
        <v>194</v>
      </c>
      <c r="F177" s="99"/>
      <c r="G177" s="99">
        <v>-80</v>
      </c>
      <c r="H177" s="99"/>
      <c r="I177" s="100">
        <v>-80</v>
      </c>
    </row>
    <row r="178" spans="1:9" x14ac:dyDescent="0.35">
      <c r="A178" s="89" t="s">
        <v>35</v>
      </c>
      <c r="B178" s="89" t="s">
        <v>837</v>
      </c>
      <c r="C178" s="89" t="s">
        <v>182</v>
      </c>
      <c r="D178" s="98" t="s">
        <v>179</v>
      </c>
      <c r="E178" s="86" t="s">
        <v>198</v>
      </c>
      <c r="F178" s="99"/>
      <c r="G178" s="99">
        <v>-30</v>
      </c>
      <c r="H178" s="99"/>
      <c r="I178" s="100">
        <v>-30</v>
      </c>
    </row>
    <row r="179" spans="1:9" x14ac:dyDescent="0.35">
      <c r="A179" s="89" t="s">
        <v>35</v>
      </c>
      <c r="B179" s="89" t="s">
        <v>837</v>
      </c>
      <c r="C179" s="89" t="s">
        <v>182</v>
      </c>
      <c r="D179" s="98" t="s">
        <v>179</v>
      </c>
      <c r="E179" s="86" t="s">
        <v>178</v>
      </c>
      <c r="F179" s="99"/>
      <c r="G179" s="99">
        <v>-100</v>
      </c>
      <c r="H179" s="99"/>
      <c r="I179" s="100">
        <v>-100</v>
      </c>
    </row>
    <row r="180" spans="1:9" x14ac:dyDescent="0.35">
      <c r="A180" s="89" t="s">
        <v>35</v>
      </c>
      <c r="B180" s="89" t="s">
        <v>837</v>
      </c>
      <c r="C180" s="89" t="s">
        <v>182</v>
      </c>
      <c r="D180" s="98" t="s">
        <v>189</v>
      </c>
      <c r="E180" s="86" t="s">
        <v>178</v>
      </c>
      <c r="F180" s="99"/>
      <c r="G180" s="99">
        <v>100</v>
      </c>
      <c r="H180" s="99"/>
      <c r="I180" s="100">
        <v>100</v>
      </c>
    </row>
    <row r="181" spans="1:9" x14ac:dyDescent="0.35">
      <c r="A181" s="89" t="s">
        <v>35</v>
      </c>
      <c r="B181" s="89" t="s">
        <v>837</v>
      </c>
      <c r="C181" s="89" t="s">
        <v>182</v>
      </c>
      <c r="D181" s="98" t="s">
        <v>76</v>
      </c>
      <c r="E181" s="86" t="s">
        <v>539</v>
      </c>
      <c r="F181" s="99"/>
      <c r="G181" s="99"/>
      <c r="H181" s="99">
        <v>810</v>
      </c>
      <c r="I181" s="100">
        <v>810</v>
      </c>
    </row>
    <row r="182" spans="1:9" x14ac:dyDescent="0.35">
      <c r="A182" s="89" t="s">
        <v>35</v>
      </c>
      <c r="B182" s="89" t="s">
        <v>837</v>
      </c>
      <c r="C182" s="89" t="s">
        <v>182</v>
      </c>
      <c r="D182" s="98" t="s">
        <v>76</v>
      </c>
      <c r="E182" s="86" t="s">
        <v>717</v>
      </c>
      <c r="F182" s="99"/>
      <c r="G182" s="99"/>
      <c r="H182" s="99">
        <v>120</v>
      </c>
      <c r="I182" s="100">
        <v>120</v>
      </c>
    </row>
    <row r="183" spans="1:9" x14ac:dyDescent="0.35">
      <c r="A183" s="89" t="s">
        <v>35</v>
      </c>
      <c r="B183" s="89" t="s">
        <v>837</v>
      </c>
      <c r="C183" s="89" t="s">
        <v>182</v>
      </c>
      <c r="D183" s="98" t="s">
        <v>76</v>
      </c>
      <c r="E183" s="86" t="s">
        <v>715</v>
      </c>
      <c r="F183" s="99"/>
      <c r="G183" s="99"/>
      <c r="H183" s="99">
        <v>2000</v>
      </c>
      <c r="I183" s="100">
        <v>2000</v>
      </c>
    </row>
    <row r="184" spans="1:9" x14ac:dyDescent="0.35">
      <c r="A184" s="89" t="s">
        <v>35</v>
      </c>
      <c r="B184" s="89" t="s">
        <v>837</v>
      </c>
      <c r="C184" s="89" t="s">
        <v>252</v>
      </c>
      <c r="D184" s="98" t="s">
        <v>253</v>
      </c>
      <c r="E184" s="86" t="s">
        <v>81</v>
      </c>
      <c r="F184" s="99"/>
      <c r="G184" s="99">
        <v>-240</v>
      </c>
      <c r="H184" s="99"/>
      <c r="I184" s="100">
        <v>-240</v>
      </c>
    </row>
    <row r="185" spans="1:9" x14ac:dyDescent="0.35">
      <c r="A185" s="89" t="s">
        <v>35</v>
      </c>
      <c r="B185" s="89" t="s">
        <v>837</v>
      </c>
      <c r="C185" s="89" t="s">
        <v>252</v>
      </c>
      <c r="D185" s="98" t="s">
        <v>103</v>
      </c>
      <c r="E185" s="86" t="s">
        <v>255</v>
      </c>
      <c r="F185" s="99"/>
      <c r="G185" s="99">
        <v>175</v>
      </c>
      <c r="H185" s="99"/>
      <c r="I185" s="100">
        <v>175</v>
      </c>
    </row>
    <row r="186" spans="1:9" x14ac:dyDescent="0.35">
      <c r="A186" s="89" t="s">
        <v>35</v>
      </c>
      <c r="B186" s="89" t="s">
        <v>837</v>
      </c>
      <c r="C186" s="89" t="s">
        <v>252</v>
      </c>
      <c r="D186" s="98" t="s">
        <v>76</v>
      </c>
      <c r="E186" s="86" t="s">
        <v>255</v>
      </c>
      <c r="F186" s="99"/>
      <c r="G186" s="99">
        <v>600</v>
      </c>
      <c r="H186" s="99"/>
      <c r="I186" s="100">
        <v>600</v>
      </c>
    </row>
    <row r="187" spans="1:9" x14ac:dyDescent="0.35">
      <c r="A187" s="89" t="s">
        <v>35</v>
      </c>
      <c r="B187" s="89" t="s">
        <v>837</v>
      </c>
      <c r="C187" s="89" t="s">
        <v>252</v>
      </c>
      <c r="D187" s="98" t="s">
        <v>76</v>
      </c>
      <c r="E187" s="86" t="s">
        <v>565</v>
      </c>
      <c r="F187" s="99"/>
      <c r="G187" s="99"/>
      <c r="H187" s="99">
        <v>2700</v>
      </c>
      <c r="I187" s="100">
        <v>2700</v>
      </c>
    </row>
    <row r="188" spans="1:9" x14ac:dyDescent="0.35">
      <c r="A188" s="89" t="s">
        <v>35</v>
      </c>
      <c r="B188" s="89" t="s">
        <v>837</v>
      </c>
      <c r="C188" s="89" t="s">
        <v>252</v>
      </c>
      <c r="D188" s="98" t="s">
        <v>76</v>
      </c>
      <c r="E188" s="86" t="s">
        <v>562</v>
      </c>
      <c r="F188" s="99"/>
      <c r="G188" s="99"/>
      <c r="H188" s="99">
        <v>2325</v>
      </c>
      <c r="I188" s="100">
        <v>2325</v>
      </c>
    </row>
    <row r="189" spans="1:9" x14ac:dyDescent="0.35">
      <c r="A189" s="89" t="s">
        <v>35</v>
      </c>
      <c r="B189" s="89" t="s">
        <v>837</v>
      </c>
      <c r="C189" s="89" t="s">
        <v>252</v>
      </c>
      <c r="D189" s="98" t="s">
        <v>76</v>
      </c>
      <c r="E189" s="86" t="s">
        <v>640</v>
      </c>
      <c r="F189" s="99"/>
      <c r="G189" s="99"/>
      <c r="H189" s="99">
        <v>952</v>
      </c>
      <c r="I189" s="100">
        <v>952</v>
      </c>
    </row>
    <row r="190" spans="1:9" x14ac:dyDescent="0.35">
      <c r="A190" s="89" t="s">
        <v>35</v>
      </c>
      <c r="B190" s="89" t="s">
        <v>837</v>
      </c>
      <c r="C190" s="89" t="s">
        <v>252</v>
      </c>
      <c r="D190" s="98" t="s">
        <v>84</v>
      </c>
      <c r="E190" s="86" t="s">
        <v>640</v>
      </c>
      <c r="F190" s="99"/>
      <c r="G190" s="99"/>
      <c r="H190" s="99">
        <v>100</v>
      </c>
      <c r="I190" s="100">
        <v>100</v>
      </c>
    </row>
    <row r="191" spans="1:9" x14ac:dyDescent="0.35">
      <c r="A191" s="89" t="s">
        <v>35</v>
      </c>
      <c r="B191" s="89" t="s">
        <v>837</v>
      </c>
      <c r="C191" s="89" t="s">
        <v>252</v>
      </c>
      <c r="D191" s="98" t="s">
        <v>249</v>
      </c>
      <c r="E191" s="86" t="s">
        <v>81</v>
      </c>
      <c r="F191" s="99"/>
      <c r="G191" s="99">
        <v>240</v>
      </c>
      <c r="H191" s="99"/>
      <c r="I191" s="100">
        <v>240</v>
      </c>
    </row>
    <row r="192" spans="1:9" x14ac:dyDescent="0.35">
      <c r="A192" s="89" t="s">
        <v>35</v>
      </c>
      <c r="B192" s="89" t="s">
        <v>837</v>
      </c>
      <c r="C192" s="89" t="s">
        <v>326</v>
      </c>
      <c r="D192" s="98" t="s">
        <v>196</v>
      </c>
      <c r="E192" s="86" t="s">
        <v>334</v>
      </c>
      <c r="F192" s="99"/>
      <c r="G192" s="99">
        <v>700</v>
      </c>
      <c r="H192" s="99"/>
      <c r="I192" s="100">
        <v>700</v>
      </c>
    </row>
    <row r="193" spans="1:9" x14ac:dyDescent="0.35">
      <c r="A193" s="89" t="s">
        <v>35</v>
      </c>
      <c r="B193" s="89" t="s">
        <v>837</v>
      </c>
      <c r="C193" s="89" t="s">
        <v>326</v>
      </c>
      <c r="D193" s="98" t="s">
        <v>142</v>
      </c>
      <c r="E193" s="86" t="s">
        <v>327</v>
      </c>
      <c r="F193" s="99"/>
      <c r="G193" s="99">
        <v>75</v>
      </c>
      <c r="H193" s="99"/>
      <c r="I193" s="100">
        <v>75</v>
      </c>
    </row>
    <row r="194" spans="1:9" x14ac:dyDescent="0.35">
      <c r="A194" s="89" t="s">
        <v>35</v>
      </c>
      <c r="B194" s="89" t="s">
        <v>837</v>
      </c>
      <c r="C194" s="89" t="s">
        <v>326</v>
      </c>
      <c r="D194" s="98" t="s">
        <v>237</v>
      </c>
      <c r="E194" s="86" t="s">
        <v>327</v>
      </c>
      <c r="F194" s="99"/>
      <c r="G194" s="99">
        <v>-198</v>
      </c>
      <c r="H194" s="99"/>
      <c r="I194" s="100">
        <v>-198</v>
      </c>
    </row>
    <row r="195" spans="1:9" x14ac:dyDescent="0.35">
      <c r="A195" s="89" t="s">
        <v>35</v>
      </c>
      <c r="B195" s="89" t="s">
        <v>837</v>
      </c>
      <c r="C195" s="89" t="s">
        <v>326</v>
      </c>
      <c r="D195" s="98" t="s">
        <v>69</v>
      </c>
      <c r="E195" s="86" t="s">
        <v>330</v>
      </c>
      <c r="F195" s="99"/>
      <c r="G195" s="99">
        <v>1516</v>
      </c>
      <c r="H195" s="99"/>
      <c r="I195" s="100">
        <v>1516</v>
      </c>
    </row>
    <row r="196" spans="1:9" x14ac:dyDescent="0.35">
      <c r="A196" s="89" t="s">
        <v>35</v>
      </c>
      <c r="B196" s="89" t="s">
        <v>837</v>
      </c>
      <c r="C196" s="89" t="s">
        <v>326</v>
      </c>
      <c r="D196" s="98" t="s">
        <v>323</v>
      </c>
      <c r="E196" s="86" t="s">
        <v>327</v>
      </c>
      <c r="F196" s="99"/>
      <c r="G196" s="99">
        <v>-1516</v>
      </c>
      <c r="H196" s="99"/>
      <c r="I196" s="100">
        <v>-1516</v>
      </c>
    </row>
    <row r="197" spans="1:9" x14ac:dyDescent="0.35">
      <c r="A197" s="89" t="s">
        <v>35</v>
      </c>
      <c r="B197" s="89" t="s">
        <v>837</v>
      </c>
      <c r="C197" s="89" t="s">
        <v>326</v>
      </c>
      <c r="D197" s="98" t="s">
        <v>323</v>
      </c>
      <c r="E197" s="86" t="s">
        <v>322</v>
      </c>
      <c r="F197" s="99"/>
      <c r="G197" s="99">
        <v>198</v>
      </c>
      <c r="H197" s="99"/>
      <c r="I197" s="100">
        <v>198</v>
      </c>
    </row>
    <row r="198" spans="1:9" x14ac:dyDescent="0.35">
      <c r="A198" s="89" t="s">
        <v>35</v>
      </c>
      <c r="B198" s="89" t="s">
        <v>837</v>
      </c>
      <c r="C198" s="89" t="s">
        <v>326</v>
      </c>
      <c r="D198" s="98" t="s">
        <v>328</v>
      </c>
      <c r="E198" s="86" t="s">
        <v>327</v>
      </c>
      <c r="F198" s="99"/>
      <c r="G198" s="99">
        <v>-90</v>
      </c>
      <c r="H198" s="99"/>
      <c r="I198" s="100">
        <v>-90</v>
      </c>
    </row>
    <row r="199" spans="1:9" x14ac:dyDescent="0.35">
      <c r="A199" s="89" t="s">
        <v>35</v>
      </c>
      <c r="B199" s="89" t="s">
        <v>837</v>
      </c>
      <c r="C199" s="89" t="s">
        <v>326</v>
      </c>
      <c r="D199" s="98" t="s">
        <v>332</v>
      </c>
      <c r="E199" s="86" t="s">
        <v>331</v>
      </c>
      <c r="F199" s="99"/>
      <c r="G199" s="99">
        <v>-700</v>
      </c>
      <c r="H199" s="99"/>
      <c r="I199" s="100">
        <v>-700</v>
      </c>
    </row>
    <row r="200" spans="1:9" x14ac:dyDescent="0.35">
      <c r="A200" s="89" t="s">
        <v>35</v>
      </c>
      <c r="B200" s="89" t="s">
        <v>837</v>
      </c>
      <c r="C200" s="89" t="s">
        <v>326</v>
      </c>
      <c r="D200" s="98" t="s">
        <v>76</v>
      </c>
      <c r="E200" s="86" t="s">
        <v>539</v>
      </c>
      <c r="F200" s="99"/>
      <c r="G200" s="99"/>
      <c r="H200" s="99">
        <v>1080</v>
      </c>
      <c r="I200" s="100">
        <v>1080</v>
      </c>
    </row>
    <row r="201" spans="1:9" x14ac:dyDescent="0.35">
      <c r="A201" s="89" t="s">
        <v>35</v>
      </c>
      <c r="B201" s="89" t="s">
        <v>837</v>
      </c>
      <c r="C201" s="89" t="s">
        <v>326</v>
      </c>
      <c r="D201" s="98" t="s">
        <v>76</v>
      </c>
      <c r="E201" s="86" t="s">
        <v>562</v>
      </c>
      <c r="F201" s="99"/>
      <c r="G201" s="99"/>
      <c r="H201" s="99">
        <v>1395</v>
      </c>
      <c r="I201" s="100">
        <v>1395</v>
      </c>
    </row>
    <row r="202" spans="1:9" x14ac:dyDescent="0.35">
      <c r="A202" s="89" t="s">
        <v>35</v>
      </c>
      <c r="B202" s="89" t="s">
        <v>837</v>
      </c>
      <c r="C202" s="89" t="s">
        <v>326</v>
      </c>
      <c r="D202" s="98" t="s">
        <v>84</v>
      </c>
      <c r="E202" s="86" t="s">
        <v>690</v>
      </c>
      <c r="F202" s="99"/>
      <c r="G202" s="99"/>
      <c r="H202" s="99">
        <v>200</v>
      </c>
      <c r="I202" s="100">
        <v>200</v>
      </c>
    </row>
    <row r="203" spans="1:9" ht="24" x14ac:dyDescent="0.35">
      <c r="A203" s="89" t="s">
        <v>35</v>
      </c>
      <c r="B203" s="89" t="s">
        <v>837</v>
      </c>
      <c r="C203" s="89" t="s">
        <v>495</v>
      </c>
      <c r="D203" s="98" t="s">
        <v>499</v>
      </c>
      <c r="E203" s="86" t="s">
        <v>498</v>
      </c>
      <c r="F203" s="99"/>
      <c r="G203" s="99">
        <v>-9983</v>
      </c>
      <c r="H203" s="99"/>
      <c r="I203" s="100">
        <v>-9983</v>
      </c>
    </row>
    <row r="204" spans="1:9" x14ac:dyDescent="0.35">
      <c r="A204" s="89" t="s">
        <v>35</v>
      </c>
      <c r="B204" s="89" t="s">
        <v>837</v>
      </c>
      <c r="C204" s="89" t="s">
        <v>495</v>
      </c>
      <c r="D204" s="98" t="s">
        <v>499</v>
      </c>
      <c r="E204" s="86" t="s">
        <v>247</v>
      </c>
      <c r="F204" s="99"/>
      <c r="G204" s="99"/>
      <c r="H204" s="99">
        <v>9983</v>
      </c>
      <c r="I204" s="100">
        <v>9983</v>
      </c>
    </row>
    <row r="205" spans="1:9" x14ac:dyDescent="0.35">
      <c r="A205" s="89" t="s">
        <v>35</v>
      </c>
      <c r="B205" s="89" t="s">
        <v>837</v>
      </c>
      <c r="C205" s="89" t="s">
        <v>495</v>
      </c>
      <c r="D205" s="98" t="s">
        <v>323</v>
      </c>
      <c r="E205" s="86" t="s">
        <v>503</v>
      </c>
      <c r="F205" s="99"/>
      <c r="G205" s="99">
        <v>-2334</v>
      </c>
      <c r="H205" s="99"/>
      <c r="I205" s="100">
        <v>-2334</v>
      </c>
    </row>
    <row r="206" spans="1:9" x14ac:dyDescent="0.35">
      <c r="A206" s="89" t="s">
        <v>35</v>
      </c>
      <c r="B206" s="89" t="s">
        <v>837</v>
      </c>
      <c r="C206" s="89" t="s">
        <v>514</v>
      </c>
      <c r="D206" s="98" t="s">
        <v>699</v>
      </c>
      <c r="E206" s="86" t="s">
        <v>698</v>
      </c>
      <c r="F206" s="99"/>
      <c r="G206" s="99"/>
      <c r="H206" s="99">
        <v>2142</v>
      </c>
      <c r="I206" s="100">
        <v>2142</v>
      </c>
    </row>
    <row r="207" spans="1:9" x14ac:dyDescent="0.35">
      <c r="A207" s="89" t="s">
        <v>35</v>
      </c>
      <c r="B207" s="89" t="s">
        <v>837</v>
      </c>
      <c r="C207" s="89" t="s">
        <v>514</v>
      </c>
      <c r="D207" s="98" t="s">
        <v>84</v>
      </c>
      <c r="E207" s="86" t="s">
        <v>697</v>
      </c>
      <c r="F207" s="99"/>
      <c r="G207" s="99"/>
      <c r="H207" s="99">
        <v>1200</v>
      </c>
      <c r="I207" s="100">
        <v>1200</v>
      </c>
    </row>
    <row r="208" spans="1:9" ht="24" x14ac:dyDescent="0.35">
      <c r="A208" s="89" t="s">
        <v>35</v>
      </c>
      <c r="B208" s="89" t="s">
        <v>837</v>
      </c>
      <c r="C208" s="89" t="s">
        <v>514</v>
      </c>
      <c r="D208" s="98" t="s">
        <v>84</v>
      </c>
      <c r="E208" s="86" t="s">
        <v>654</v>
      </c>
      <c r="F208" s="99"/>
      <c r="G208" s="99"/>
      <c r="H208" s="99">
        <v>3299</v>
      </c>
      <c r="I208" s="100">
        <v>3299</v>
      </c>
    </row>
    <row r="209" spans="1:9" x14ac:dyDescent="0.35">
      <c r="A209" s="89" t="s">
        <v>35</v>
      </c>
      <c r="B209" s="89" t="s">
        <v>837</v>
      </c>
      <c r="C209" s="89" t="s">
        <v>514</v>
      </c>
      <c r="D209" s="98" t="s">
        <v>84</v>
      </c>
      <c r="E209" s="86" t="s">
        <v>696</v>
      </c>
      <c r="F209" s="99"/>
      <c r="G209" s="99"/>
      <c r="H209" s="99">
        <v>1000</v>
      </c>
      <c r="I209" s="100">
        <v>1000</v>
      </c>
    </row>
    <row r="210" spans="1:9" x14ac:dyDescent="0.35">
      <c r="A210" s="89" t="s">
        <v>35</v>
      </c>
      <c r="B210" s="89" t="s">
        <v>837</v>
      </c>
      <c r="C210" s="89" t="s">
        <v>557</v>
      </c>
      <c r="D210" s="98" t="s">
        <v>76</v>
      </c>
      <c r="E210" s="86" t="s">
        <v>561</v>
      </c>
      <c r="F210" s="99"/>
      <c r="G210" s="99"/>
      <c r="H210" s="99">
        <v>3000</v>
      </c>
      <c r="I210" s="100">
        <v>3000</v>
      </c>
    </row>
    <row r="211" spans="1:9" x14ac:dyDescent="0.35">
      <c r="A211" s="89" t="s">
        <v>35</v>
      </c>
      <c r="B211" s="89" t="s">
        <v>837</v>
      </c>
      <c r="C211" s="89" t="s">
        <v>557</v>
      </c>
      <c r="D211" s="98" t="s">
        <v>84</v>
      </c>
      <c r="E211" s="86" t="s">
        <v>555</v>
      </c>
      <c r="F211" s="99"/>
      <c r="G211" s="99"/>
      <c r="H211" s="99">
        <v>2336</v>
      </c>
      <c r="I211" s="100">
        <v>2336</v>
      </c>
    </row>
    <row r="212" spans="1:9" x14ac:dyDescent="0.35">
      <c r="A212" s="89" t="s">
        <v>35</v>
      </c>
      <c r="B212" s="89" t="s">
        <v>837</v>
      </c>
      <c r="C212" s="89" t="s">
        <v>301</v>
      </c>
      <c r="D212" s="98" t="s">
        <v>87</v>
      </c>
      <c r="E212" s="86" t="s">
        <v>299</v>
      </c>
      <c r="F212" s="99"/>
      <c r="G212" s="99">
        <v>500</v>
      </c>
      <c r="H212" s="99"/>
      <c r="I212" s="100">
        <v>500</v>
      </c>
    </row>
    <row r="213" spans="1:9" x14ac:dyDescent="0.35">
      <c r="A213" s="89" t="s">
        <v>35</v>
      </c>
      <c r="B213" s="89" t="s">
        <v>837</v>
      </c>
      <c r="C213" s="89" t="s">
        <v>301</v>
      </c>
      <c r="D213" s="98" t="s">
        <v>567</v>
      </c>
      <c r="E213" s="86" t="s">
        <v>672</v>
      </c>
      <c r="F213" s="99"/>
      <c r="G213" s="99"/>
      <c r="H213" s="99">
        <v>1644</v>
      </c>
      <c r="I213" s="100">
        <v>1644</v>
      </c>
    </row>
    <row r="214" spans="1:9" x14ac:dyDescent="0.35">
      <c r="A214" s="89" t="s">
        <v>35</v>
      </c>
      <c r="B214" s="89" t="s">
        <v>837</v>
      </c>
      <c r="C214" s="89" t="s">
        <v>301</v>
      </c>
      <c r="D214" s="98" t="s">
        <v>84</v>
      </c>
      <c r="E214" s="86" t="s">
        <v>695</v>
      </c>
      <c r="F214" s="99"/>
      <c r="G214" s="99"/>
      <c r="H214" s="99">
        <v>1826</v>
      </c>
      <c r="I214" s="100">
        <v>1826</v>
      </c>
    </row>
    <row r="215" spans="1:9" x14ac:dyDescent="0.35">
      <c r="A215" s="89" t="s">
        <v>35</v>
      </c>
      <c r="B215" s="89" t="s">
        <v>837</v>
      </c>
      <c r="C215" s="89" t="s">
        <v>301</v>
      </c>
      <c r="D215" s="98" t="s">
        <v>84</v>
      </c>
      <c r="E215" s="86" t="s">
        <v>694</v>
      </c>
      <c r="F215" s="99"/>
      <c r="G215" s="99"/>
      <c r="H215" s="99">
        <v>1147</v>
      </c>
      <c r="I215" s="100">
        <v>1147</v>
      </c>
    </row>
    <row r="216" spans="1:9" x14ac:dyDescent="0.35">
      <c r="A216" s="89" t="s">
        <v>35</v>
      </c>
      <c r="B216" s="89" t="s">
        <v>837</v>
      </c>
      <c r="C216" s="89" t="s">
        <v>339</v>
      </c>
      <c r="D216" s="98" t="s">
        <v>51</v>
      </c>
      <c r="E216" s="86" t="s">
        <v>674</v>
      </c>
      <c r="F216" s="99"/>
      <c r="G216" s="99"/>
      <c r="H216" s="99">
        <v>6750</v>
      </c>
      <c r="I216" s="100">
        <v>6750</v>
      </c>
    </row>
    <row r="217" spans="1:9" x14ac:dyDescent="0.35">
      <c r="A217" s="89" t="s">
        <v>35</v>
      </c>
      <c r="B217" s="89" t="s">
        <v>837</v>
      </c>
      <c r="C217" s="89" t="s">
        <v>294</v>
      </c>
      <c r="D217" s="98" t="s">
        <v>291</v>
      </c>
      <c r="E217" s="86" t="s">
        <v>290</v>
      </c>
      <c r="F217" s="99"/>
      <c r="G217" s="99">
        <v>-10000</v>
      </c>
      <c r="H217" s="99"/>
      <c r="I217" s="100">
        <v>-10000</v>
      </c>
    </row>
    <row r="218" spans="1:9" x14ac:dyDescent="0.35">
      <c r="A218" s="89" t="s">
        <v>35</v>
      </c>
      <c r="B218" s="89" t="s">
        <v>837</v>
      </c>
      <c r="C218" s="89" t="s">
        <v>294</v>
      </c>
      <c r="D218" s="98" t="s">
        <v>291</v>
      </c>
      <c r="E218" s="86" t="s">
        <v>340</v>
      </c>
      <c r="F218" s="99"/>
      <c r="G218" s="99">
        <v>10000</v>
      </c>
      <c r="H218" s="99"/>
      <c r="I218" s="100">
        <v>10000</v>
      </c>
    </row>
    <row r="219" spans="1:9" x14ac:dyDescent="0.35">
      <c r="A219" s="89" t="s">
        <v>35</v>
      </c>
      <c r="B219" s="89" t="s">
        <v>837</v>
      </c>
      <c r="C219" s="89" t="s">
        <v>294</v>
      </c>
      <c r="D219" s="98" t="s">
        <v>84</v>
      </c>
      <c r="E219" s="86" t="s">
        <v>668</v>
      </c>
      <c r="F219" s="99"/>
      <c r="G219" s="99"/>
      <c r="H219" s="99">
        <v>3500</v>
      </c>
      <c r="I219" s="100">
        <v>3500</v>
      </c>
    </row>
    <row r="220" spans="1:9" ht="24" x14ac:dyDescent="0.35">
      <c r="A220" s="89" t="s">
        <v>35</v>
      </c>
      <c r="B220" s="86" t="s">
        <v>843</v>
      </c>
      <c r="C220" s="86"/>
      <c r="D220" s="86"/>
      <c r="E220" s="86"/>
      <c r="F220" s="99">
        <v>59766</v>
      </c>
      <c r="G220" s="99">
        <v>-28910</v>
      </c>
      <c r="H220" s="99">
        <v>400694</v>
      </c>
      <c r="I220" s="100">
        <v>431550</v>
      </c>
    </row>
    <row r="221" spans="1:9" x14ac:dyDescent="0.35">
      <c r="A221" s="89" t="s">
        <v>35</v>
      </c>
      <c r="B221" s="89" t="s">
        <v>836</v>
      </c>
      <c r="C221" s="89" t="s">
        <v>268</v>
      </c>
      <c r="D221" s="98" t="s">
        <v>99</v>
      </c>
      <c r="E221" s="86" t="s">
        <v>431</v>
      </c>
      <c r="F221" s="99"/>
      <c r="G221" s="99">
        <v>12000</v>
      </c>
      <c r="H221" s="99"/>
      <c r="I221" s="100">
        <v>12000</v>
      </c>
    </row>
    <row r="222" spans="1:9" x14ac:dyDescent="0.35">
      <c r="A222" s="89" t="s">
        <v>35</v>
      </c>
      <c r="B222" s="89" t="s">
        <v>836</v>
      </c>
      <c r="C222" s="89" t="s">
        <v>268</v>
      </c>
      <c r="D222" s="98" t="s">
        <v>119</v>
      </c>
      <c r="E222" s="86" t="s">
        <v>431</v>
      </c>
      <c r="F222" s="99"/>
      <c r="G222" s="99">
        <v>3960</v>
      </c>
      <c r="H222" s="99"/>
      <c r="I222" s="100">
        <v>3960</v>
      </c>
    </row>
    <row r="223" spans="1:9" x14ac:dyDescent="0.35">
      <c r="A223" s="89" t="s">
        <v>35</v>
      </c>
      <c r="B223" s="89" t="s">
        <v>836</v>
      </c>
      <c r="C223" s="89" t="s">
        <v>268</v>
      </c>
      <c r="D223" s="98" t="s">
        <v>117</v>
      </c>
      <c r="E223" s="86" t="s">
        <v>431</v>
      </c>
      <c r="F223" s="99"/>
      <c r="G223" s="99">
        <v>96</v>
      </c>
      <c r="H223" s="99"/>
      <c r="I223" s="100">
        <v>96</v>
      </c>
    </row>
    <row r="224" spans="1:9" x14ac:dyDescent="0.35">
      <c r="A224" s="89" t="s">
        <v>35</v>
      </c>
      <c r="B224" s="89" t="s">
        <v>836</v>
      </c>
      <c r="C224" s="89" t="s">
        <v>56</v>
      </c>
      <c r="D224" s="98" t="s">
        <v>121</v>
      </c>
      <c r="E224" s="86" t="s">
        <v>166</v>
      </c>
      <c r="F224" s="99"/>
      <c r="G224" s="99">
        <v>665</v>
      </c>
      <c r="H224" s="99"/>
      <c r="I224" s="100">
        <v>665</v>
      </c>
    </row>
    <row r="225" spans="1:9" x14ac:dyDescent="0.35">
      <c r="A225" s="89" t="s">
        <v>35</v>
      </c>
      <c r="B225" s="89" t="s">
        <v>836</v>
      </c>
      <c r="C225" s="89" t="s">
        <v>56</v>
      </c>
      <c r="D225" s="98" t="s">
        <v>119</v>
      </c>
      <c r="E225" s="86" t="s">
        <v>166</v>
      </c>
      <c r="F225" s="99"/>
      <c r="G225" s="99">
        <v>220</v>
      </c>
      <c r="H225" s="99"/>
      <c r="I225" s="100">
        <v>220</v>
      </c>
    </row>
    <row r="226" spans="1:9" x14ac:dyDescent="0.35">
      <c r="A226" s="89" t="s">
        <v>35</v>
      </c>
      <c r="B226" s="89" t="s">
        <v>836</v>
      </c>
      <c r="C226" s="89" t="s">
        <v>56</v>
      </c>
      <c r="D226" s="98" t="s">
        <v>117</v>
      </c>
      <c r="E226" s="86" t="s">
        <v>166</v>
      </c>
      <c r="F226" s="99"/>
      <c r="G226" s="99">
        <v>5</v>
      </c>
      <c r="H226" s="99"/>
      <c r="I226" s="100">
        <v>5</v>
      </c>
    </row>
    <row r="227" spans="1:9" x14ac:dyDescent="0.35">
      <c r="A227" s="89" t="s">
        <v>35</v>
      </c>
      <c r="B227" s="89" t="s">
        <v>836</v>
      </c>
      <c r="C227" s="89" t="s">
        <v>427</v>
      </c>
      <c r="D227" s="98" t="s">
        <v>121</v>
      </c>
      <c r="E227" s="86" t="s">
        <v>423</v>
      </c>
      <c r="F227" s="99"/>
      <c r="G227" s="99">
        <v>5437</v>
      </c>
      <c r="H227" s="99"/>
      <c r="I227" s="100">
        <v>5437</v>
      </c>
    </row>
    <row r="228" spans="1:9" x14ac:dyDescent="0.35">
      <c r="A228" s="89" t="s">
        <v>35</v>
      </c>
      <c r="B228" s="89" t="s">
        <v>836</v>
      </c>
      <c r="C228" s="89" t="s">
        <v>427</v>
      </c>
      <c r="D228" s="98" t="s">
        <v>119</v>
      </c>
      <c r="E228" s="86" t="s">
        <v>423</v>
      </c>
      <c r="F228" s="99"/>
      <c r="G228" s="99">
        <v>1794</v>
      </c>
      <c r="H228" s="99"/>
      <c r="I228" s="100">
        <v>1794</v>
      </c>
    </row>
    <row r="229" spans="1:9" x14ac:dyDescent="0.35">
      <c r="A229" s="89" t="s">
        <v>35</v>
      </c>
      <c r="B229" s="89" t="s">
        <v>836</v>
      </c>
      <c r="C229" s="89" t="s">
        <v>427</v>
      </c>
      <c r="D229" s="98" t="s">
        <v>117</v>
      </c>
      <c r="E229" s="86" t="s">
        <v>423</v>
      </c>
      <c r="F229" s="99"/>
      <c r="G229" s="99">
        <v>44</v>
      </c>
      <c r="H229" s="99"/>
      <c r="I229" s="100">
        <v>44</v>
      </c>
    </row>
    <row r="230" spans="1:9" x14ac:dyDescent="0.35">
      <c r="A230" s="89" t="s">
        <v>35</v>
      </c>
      <c r="B230" s="89" t="s">
        <v>836</v>
      </c>
      <c r="C230" s="89" t="s">
        <v>147</v>
      </c>
      <c r="D230" s="98" t="s">
        <v>216</v>
      </c>
      <c r="E230" s="86" t="s">
        <v>248</v>
      </c>
      <c r="F230" s="99"/>
      <c r="G230" s="99">
        <v>-5437</v>
      </c>
      <c r="H230" s="99">
        <v>5437</v>
      </c>
      <c r="I230" s="100">
        <v>0</v>
      </c>
    </row>
    <row r="231" spans="1:9" x14ac:dyDescent="0.35">
      <c r="A231" s="89" t="s">
        <v>35</v>
      </c>
      <c r="B231" s="89" t="s">
        <v>836</v>
      </c>
      <c r="C231" s="89" t="s">
        <v>147</v>
      </c>
      <c r="D231" s="98" t="s">
        <v>99</v>
      </c>
      <c r="E231" s="86" t="s">
        <v>246</v>
      </c>
      <c r="F231" s="99"/>
      <c r="G231" s="99">
        <v>-12000</v>
      </c>
      <c r="H231" s="99"/>
      <c r="I231" s="100">
        <v>-12000</v>
      </c>
    </row>
    <row r="232" spans="1:9" x14ac:dyDescent="0.35">
      <c r="A232" s="89" t="s">
        <v>35</v>
      </c>
      <c r="B232" s="89" t="s">
        <v>836</v>
      </c>
      <c r="C232" s="89" t="s">
        <v>147</v>
      </c>
      <c r="D232" s="98" t="s">
        <v>121</v>
      </c>
      <c r="E232" s="86" t="s">
        <v>141</v>
      </c>
      <c r="F232" s="99"/>
      <c r="G232" s="99">
        <v>-189</v>
      </c>
      <c r="H232" s="99"/>
      <c r="I232" s="100">
        <v>-189</v>
      </c>
    </row>
    <row r="233" spans="1:9" x14ac:dyDescent="0.35">
      <c r="A233" s="89" t="s">
        <v>35</v>
      </c>
      <c r="B233" s="89" t="s">
        <v>836</v>
      </c>
      <c r="C233" s="89" t="s">
        <v>147</v>
      </c>
      <c r="D233" s="98" t="s">
        <v>119</v>
      </c>
      <c r="E233" s="86" t="s">
        <v>246</v>
      </c>
      <c r="F233" s="99"/>
      <c r="G233" s="99">
        <v>-3960</v>
      </c>
      <c r="H233" s="99"/>
      <c r="I233" s="100">
        <v>-3960</v>
      </c>
    </row>
    <row r="234" spans="1:9" x14ac:dyDescent="0.35">
      <c r="A234" s="89" t="s">
        <v>35</v>
      </c>
      <c r="B234" s="89" t="s">
        <v>836</v>
      </c>
      <c r="C234" s="89" t="s">
        <v>147</v>
      </c>
      <c r="D234" s="98" t="s">
        <v>119</v>
      </c>
      <c r="E234" s="86" t="s">
        <v>247</v>
      </c>
      <c r="F234" s="99"/>
      <c r="G234" s="99">
        <v>-1794</v>
      </c>
      <c r="H234" s="99">
        <v>1794</v>
      </c>
      <c r="I234" s="100">
        <v>0</v>
      </c>
    </row>
    <row r="235" spans="1:9" x14ac:dyDescent="0.35">
      <c r="A235" s="89" t="s">
        <v>35</v>
      </c>
      <c r="B235" s="89" t="s">
        <v>836</v>
      </c>
      <c r="C235" s="89" t="s">
        <v>147</v>
      </c>
      <c r="D235" s="98" t="s">
        <v>117</v>
      </c>
      <c r="E235" s="86" t="s">
        <v>246</v>
      </c>
      <c r="F235" s="99"/>
      <c r="G235" s="99">
        <v>-96</v>
      </c>
      <c r="H235" s="99"/>
      <c r="I235" s="100">
        <v>-96</v>
      </c>
    </row>
    <row r="236" spans="1:9" x14ac:dyDescent="0.35">
      <c r="A236" s="89" t="s">
        <v>35</v>
      </c>
      <c r="B236" s="89" t="s">
        <v>836</v>
      </c>
      <c r="C236" s="89" t="s">
        <v>147</v>
      </c>
      <c r="D236" s="98" t="s">
        <v>117</v>
      </c>
      <c r="E236" s="86" t="s">
        <v>247</v>
      </c>
      <c r="F236" s="99"/>
      <c r="G236" s="99">
        <v>-44</v>
      </c>
      <c r="H236" s="99">
        <v>44</v>
      </c>
      <c r="I236" s="100">
        <v>0</v>
      </c>
    </row>
    <row r="237" spans="1:9" x14ac:dyDescent="0.35">
      <c r="A237" s="89" t="s">
        <v>35</v>
      </c>
      <c r="B237" s="89" t="s">
        <v>836</v>
      </c>
      <c r="C237" s="89" t="s">
        <v>39</v>
      </c>
      <c r="D237" s="98" t="s">
        <v>216</v>
      </c>
      <c r="E237" s="86" t="s">
        <v>213</v>
      </c>
      <c r="F237" s="99"/>
      <c r="G237" s="99">
        <v>11200</v>
      </c>
      <c r="H237" s="99"/>
      <c r="I237" s="100">
        <v>11200</v>
      </c>
    </row>
    <row r="238" spans="1:9" x14ac:dyDescent="0.35">
      <c r="A238" s="89" t="s">
        <v>35</v>
      </c>
      <c r="B238" s="89" t="s">
        <v>836</v>
      </c>
      <c r="C238" s="89" t="s">
        <v>39</v>
      </c>
      <c r="D238" s="98" t="s">
        <v>216</v>
      </c>
      <c r="E238" s="86" t="s">
        <v>545</v>
      </c>
      <c r="F238" s="99"/>
      <c r="G238" s="99"/>
      <c r="H238" s="99">
        <v>10380</v>
      </c>
      <c r="I238" s="100">
        <v>10380</v>
      </c>
    </row>
    <row r="239" spans="1:9" x14ac:dyDescent="0.35">
      <c r="A239" s="89" t="s">
        <v>35</v>
      </c>
      <c r="B239" s="89" t="s">
        <v>836</v>
      </c>
      <c r="C239" s="89" t="s">
        <v>39</v>
      </c>
      <c r="D239" s="98" t="s">
        <v>121</v>
      </c>
      <c r="E239" s="86" t="s">
        <v>116</v>
      </c>
      <c r="F239" s="99"/>
      <c r="G239" s="99">
        <v>-11200</v>
      </c>
      <c r="H239" s="99"/>
      <c r="I239" s="100">
        <v>-11200</v>
      </c>
    </row>
    <row r="240" spans="1:9" x14ac:dyDescent="0.35">
      <c r="A240" s="89" t="s">
        <v>35</v>
      </c>
      <c r="B240" s="89" t="s">
        <v>836</v>
      </c>
      <c r="C240" s="89" t="s">
        <v>39</v>
      </c>
      <c r="D240" s="98" t="s">
        <v>121</v>
      </c>
      <c r="E240" s="86" t="s">
        <v>228</v>
      </c>
      <c r="F240" s="99"/>
      <c r="G240" s="99"/>
      <c r="H240" s="99">
        <v>-45939</v>
      </c>
      <c r="I240" s="100">
        <v>-45939</v>
      </c>
    </row>
    <row r="241" spans="1:9" x14ac:dyDescent="0.35">
      <c r="A241" s="89" t="s">
        <v>35</v>
      </c>
      <c r="B241" s="89" t="s">
        <v>836</v>
      </c>
      <c r="C241" s="89" t="s">
        <v>39</v>
      </c>
      <c r="D241" s="98" t="s">
        <v>119</v>
      </c>
      <c r="E241" s="86" t="s">
        <v>116</v>
      </c>
      <c r="F241" s="99"/>
      <c r="G241" s="99">
        <v>-3696</v>
      </c>
      <c r="H241" s="99"/>
      <c r="I241" s="100">
        <v>-3696</v>
      </c>
    </row>
    <row r="242" spans="1:9" x14ac:dyDescent="0.35">
      <c r="A242" s="89" t="s">
        <v>35</v>
      </c>
      <c r="B242" s="89" t="s">
        <v>836</v>
      </c>
      <c r="C242" s="89" t="s">
        <v>39</v>
      </c>
      <c r="D242" s="98" t="s">
        <v>119</v>
      </c>
      <c r="E242" s="86" t="s">
        <v>213</v>
      </c>
      <c r="F242" s="99"/>
      <c r="G242" s="99">
        <v>3696</v>
      </c>
      <c r="H242" s="99"/>
      <c r="I242" s="100">
        <v>3696</v>
      </c>
    </row>
    <row r="243" spans="1:9" x14ac:dyDescent="0.35">
      <c r="A243" s="89" t="s">
        <v>35</v>
      </c>
      <c r="B243" s="89" t="s">
        <v>836</v>
      </c>
      <c r="C243" s="89" t="s">
        <v>39</v>
      </c>
      <c r="D243" s="98" t="s">
        <v>119</v>
      </c>
      <c r="E243" s="86" t="s">
        <v>545</v>
      </c>
      <c r="F243" s="99"/>
      <c r="G243" s="99"/>
      <c r="H243" s="99">
        <v>3425</v>
      </c>
      <c r="I243" s="100">
        <v>3425</v>
      </c>
    </row>
    <row r="244" spans="1:9" x14ac:dyDescent="0.35">
      <c r="A244" s="89" t="s">
        <v>35</v>
      </c>
      <c r="B244" s="89" t="s">
        <v>836</v>
      </c>
      <c r="C244" s="89" t="s">
        <v>39</v>
      </c>
      <c r="D244" s="98" t="s">
        <v>119</v>
      </c>
      <c r="E244" s="86" t="s">
        <v>228</v>
      </c>
      <c r="F244" s="99"/>
      <c r="G244" s="99"/>
      <c r="H244" s="99">
        <v>-15043</v>
      </c>
      <c r="I244" s="100">
        <v>-15043</v>
      </c>
    </row>
    <row r="245" spans="1:9" x14ac:dyDescent="0.35">
      <c r="A245" s="89" t="s">
        <v>35</v>
      </c>
      <c r="B245" s="89" t="s">
        <v>836</v>
      </c>
      <c r="C245" s="89" t="s">
        <v>39</v>
      </c>
      <c r="D245" s="98" t="s">
        <v>117</v>
      </c>
      <c r="E245" s="86" t="s">
        <v>116</v>
      </c>
      <c r="F245" s="99"/>
      <c r="G245" s="99">
        <v>-90</v>
      </c>
      <c r="H245" s="99"/>
      <c r="I245" s="100">
        <v>-90</v>
      </c>
    </row>
    <row r="246" spans="1:9" x14ac:dyDescent="0.35">
      <c r="A246" s="89" t="s">
        <v>35</v>
      </c>
      <c r="B246" s="89" t="s">
        <v>836</v>
      </c>
      <c r="C246" s="89" t="s">
        <v>39</v>
      </c>
      <c r="D246" s="98" t="s">
        <v>117</v>
      </c>
      <c r="E246" s="86" t="s">
        <v>213</v>
      </c>
      <c r="F246" s="99"/>
      <c r="G246" s="99">
        <v>90</v>
      </c>
      <c r="H246" s="99"/>
      <c r="I246" s="100">
        <v>90</v>
      </c>
    </row>
    <row r="247" spans="1:9" x14ac:dyDescent="0.35">
      <c r="A247" s="89" t="s">
        <v>35</v>
      </c>
      <c r="B247" s="89" t="s">
        <v>836</v>
      </c>
      <c r="C247" s="89" t="s">
        <v>39</v>
      </c>
      <c r="D247" s="98" t="s">
        <v>117</v>
      </c>
      <c r="E247" s="86" t="s">
        <v>545</v>
      </c>
      <c r="F247" s="99"/>
      <c r="G247" s="99"/>
      <c r="H247" s="99">
        <v>83</v>
      </c>
      <c r="I247" s="100">
        <v>83</v>
      </c>
    </row>
    <row r="248" spans="1:9" x14ac:dyDescent="0.35">
      <c r="A248" s="89" t="s">
        <v>35</v>
      </c>
      <c r="B248" s="89" t="s">
        <v>836</v>
      </c>
      <c r="C248" s="89" t="s">
        <v>39</v>
      </c>
      <c r="D248" s="98" t="s">
        <v>117</v>
      </c>
      <c r="E248" s="86" t="s">
        <v>228</v>
      </c>
      <c r="F248" s="99"/>
      <c r="G248" s="99"/>
      <c r="H248" s="99">
        <v>-365</v>
      </c>
      <c r="I248" s="100">
        <v>-365</v>
      </c>
    </row>
    <row r="249" spans="1:9" x14ac:dyDescent="0.35">
      <c r="A249" s="89" t="s">
        <v>35</v>
      </c>
      <c r="B249" s="89" t="s">
        <v>836</v>
      </c>
      <c r="C249" s="89" t="s">
        <v>92</v>
      </c>
      <c r="D249" s="98" t="s">
        <v>99</v>
      </c>
      <c r="E249" s="86" t="s">
        <v>81</v>
      </c>
      <c r="F249" s="99"/>
      <c r="G249" s="99">
        <v>-1808</v>
      </c>
      <c r="H249" s="99"/>
      <c r="I249" s="100">
        <v>-1808</v>
      </c>
    </row>
    <row r="250" spans="1:9" x14ac:dyDescent="0.35">
      <c r="A250" s="89" t="s">
        <v>35</v>
      </c>
      <c r="B250" s="89" t="s">
        <v>836</v>
      </c>
      <c r="C250" s="89" t="s">
        <v>92</v>
      </c>
      <c r="D250" s="98" t="s">
        <v>101</v>
      </c>
      <c r="E250" s="86" t="s">
        <v>81</v>
      </c>
      <c r="F250" s="99"/>
      <c r="G250" s="99">
        <v>1772</v>
      </c>
      <c r="H250" s="99"/>
      <c r="I250" s="100">
        <v>1772</v>
      </c>
    </row>
    <row r="251" spans="1:9" x14ac:dyDescent="0.35">
      <c r="A251" s="89" t="s">
        <v>35</v>
      </c>
      <c r="B251" s="89" t="s">
        <v>836</v>
      </c>
      <c r="C251" s="89" t="s">
        <v>92</v>
      </c>
      <c r="D251" s="98" t="s">
        <v>97</v>
      </c>
      <c r="E251" s="86" t="s">
        <v>81</v>
      </c>
      <c r="F251" s="99"/>
      <c r="G251" s="99">
        <v>21</v>
      </c>
      <c r="H251" s="99"/>
      <c r="I251" s="100">
        <v>21</v>
      </c>
    </row>
    <row r="252" spans="1:9" x14ac:dyDescent="0.35">
      <c r="A252" s="89" t="s">
        <v>35</v>
      </c>
      <c r="B252" s="89" t="s">
        <v>836</v>
      </c>
      <c r="C252" s="89" t="s">
        <v>92</v>
      </c>
      <c r="D252" s="98" t="s">
        <v>95</v>
      </c>
      <c r="E252" s="86" t="s">
        <v>81</v>
      </c>
      <c r="F252" s="99"/>
      <c r="G252" s="99">
        <v>9</v>
      </c>
      <c r="H252" s="99"/>
      <c r="I252" s="100">
        <v>9</v>
      </c>
    </row>
    <row r="253" spans="1:9" x14ac:dyDescent="0.35">
      <c r="A253" s="89" t="s">
        <v>35</v>
      </c>
      <c r="B253" s="89" t="s">
        <v>836</v>
      </c>
      <c r="C253" s="89" t="s">
        <v>92</v>
      </c>
      <c r="D253" s="98" t="s">
        <v>89</v>
      </c>
      <c r="E253" s="86" t="s">
        <v>81</v>
      </c>
      <c r="F253" s="99"/>
      <c r="G253" s="99">
        <v>6</v>
      </c>
      <c r="H253" s="99"/>
      <c r="I253" s="100">
        <v>6</v>
      </c>
    </row>
    <row r="254" spans="1:9" x14ac:dyDescent="0.35">
      <c r="A254" s="89" t="s">
        <v>35</v>
      </c>
      <c r="B254" s="89" t="s">
        <v>836</v>
      </c>
      <c r="C254" s="89" t="s">
        <v>83</v>
      </c>
      <c r="D254" s="98" t="s">
        <v>192</v>
      </c>
      <c r="E254" s="86" t="s">
        <v>733</v>
      </c>
      <c r="F254" s="99"/>
      <c r="G254" s="99"/>
      <c r="H254" s="99">
        <v>8371</v>
      </c>
      <c r="I254" s="100">
        <v>8371</v>
      </c>
    </row>
    <row r="255" spans="1:9" x14ac:dyDescent="0.35">
      <c r="A255" s="89" t="s">
        <v>35</v>
      </c>
      <c r="B255" s="89" t="s">
        <v>836</v>
      </c>
      <c r="C255" s="89" t="s">
        <v>83</v>
      </c>
      <c r="D255" s="98" t="s">
        <v>99</v>
      </c>
      <c r="E255" s="86" t="s">
        <v>764</v>
      </c>
      <c r="F255" s="99">
        <v>7528</v>
      </c>
      <c r="G255" s="99"/>
      <c r="H255" s="99"/>
      <c r="I255" s="100">
        <v>7528</v>
      </c>
    </row>
    <row r="256" spans="1:9" ht="24" x14ac:dyDescent="0.35">
      <c r="A256" s="89" t="s">
        <v>35</v>
      </c>
      <c r="B256" s="89" t="s">
        <v>836</v>
      </c>
      <c r="C256" s="89" t="s">
        <v>83</v>
      </c>
      <c r="D256" s="98" t="s">
        <v>99</v>
      </c>
      <c r="E256" s="86" t="s">
        <v>732</v>
      </c>
      <c r="F256" s="99"/>
      <c r="G256" s="99"/>
      <c r="H256" s="99">
        <v>5099</v>
      </c>
      <c r="I256" s="100">
        <v>5099</v>
      </c>
    </row>
    <row r="257" spans="1:9" x14ac:dyDescent="0.35">
      <c r="A257" s="89" t="s">
        <v>35</v>
      </c>
      <c r="B257" s="89" t="s">
        <v>836</v>
      </c>
      <c r="C257" s="89" t="s">
        <v>83</v>
      </c>
      <c r="D257" s="98" t="s">
        <v>262</v>
      </c>
      <c r="E257" s="86" t="s">
        <v>733</v>
      </c>
      <c r="F257" s="99"/>
      <c r="G257" s="99"/>
      <c r="H257" s="99">
        <v>2762</v>
      </c>
      <c r="I257" s="100">
        <v>2762</v>
      </c>
    </row>
    <row r="258" spans="1:9" x14ac:dyDescent="0.35">
      <c r="A258" s="89" t="s">
        <v>35</v>
      </c>
      <c r="B258" s="89" t="s">
        <v>836</v>
      </c>
      <c r="C258" s="89" t="s">
        <v>83</v>
      </c>
      <c r="D258" s="98" t="s">
        <v>258</v>
      </c>
      <c r="E258" s="86" t="s">
        <v>741</v>
      </c>
      <c r="F258" s="99">
        <v>2484</v>
      </c>
      <c r="G258" s="99"/>
      <c r="H258" s="99"/>
      <c r="I258" s="100">
        <v>2484</v>
      </c>
    </row>
    <row r="259" spans="1:9" ht="24" x14ac:dyDescent="0.35">
      <c r="A259" s="89" t="s">
        <v>35</v>
      </c>
      <c r="B259" s="89" t="s">
        <v>836</v>
      </c>
      <c r="C259" s="89" t="s">
        <v>83</v>
      </c>
      <c r="D259" s="98" t="s">
        <v>258</v>
      </c>
      <c r="E259" s="86" t="s">
        <v>732</v>
      </c>
      <c r="F259" s="99"/>
      <c r="G259" s="99"/>
      <c r="H259" s="99">
        <v>1683</v>
      </c>
      <c r="I259" s="100">
        <v>1683</v>
      </c>
    </row>
    <row r="260" spans="1:9" x14ac:dyDescent="0.35">
      <c r="A260" s="89" t="s">
        <v>35</v>
      </c>
      <c r="B260" s="89" t="s">
        <v>836</v>
      </c>
      <c r="C260" s="89" t="s">
        <v>83</v>
      </c>
      <c r="D260" s="98" t="s">
        <v>260</v>
      </c>
      <c r="E260" s="86" t="s">
        <v>733</v>
      </c>
      <c r="F260" s="99"/>
      <c r="G260" s="99"/>
      <c r="H260" s="99">
        <v>67</v>
      </c>
      <c r="I260" s="100">
        <v>67</v>
      </c>
    </row>
    <row r="261" spans="1:9" x14ac:dyDescent="0.35">
      <c r="A261" s="89" t="s">
        <v>35</v>
      </c>
      <c r="B261" s="89" t="s">
        <v>836</v>
      </c>
      <c r="C261" s="89" t="s">
        <v>83</v>
      </c>
      <c r="D261" s="98" t="s">
        <v>256</v>
      </c>
      <c r="E261" s="86" t="s">
        <v>741</v>
      </c>
      <c r="F261" s="99">
        <v>60</v>
      </c>
      <c r="G261" s="99"/>
      <c r="H261" s="99"/>
      <c r="I261" s="100">
        <v>60</v>
      </c>
    </row>
    <row r="262" spans="1:9" ht="24" x14ac:dyDescent="0.35">
      <c r="A262" s="89" t="s">
        <v>35</v>
      </c>
      <c r="B262" s="89" t="s">
        <v>836</v>
      </c>
      <c r="C262" s="89" t="s">
        <v>83</v>
      </c>
      <c r="D262" s="98" t="s">
        <v>256</v>
      </c>
      <c r="E262" s="86" t="s">
        <v>732</v>
      </c>
      <c r="F262" s="99"/>
      <c r="G262" s="99"/>
      <c r="H262" s="99">
        <v>40</v>
      </c>
      <c r="I262" s="100">
        <v>40</v>
      </c>
    </row>
    <row r="263" spans="1:9" x14ac:dyDescent="0.35">
      <c r="A263" s="89" t="s">
        <v>35</v>
      </c>
      <c r="B263" s="89" t="s">
        <v>836</v>
      </c>
      <c r="C263" s="89" t="s">
        <v>532</v>
      </c>
      <c r="D263" s="98" t="s">
        <v>192</v>
      </c>
      <c r="E263" s="86" t="s">
        <v>539</v>
      </c>
      <c r="F263" s="99"/>
      <c r="G263" s="99"/>
      <c r="H263" s="99">
        <v>2093</v>
      </c>
      <c r="I263" s="100">
        <v>2093</v>
      </c>
    </row>
    <row r="264" spans="1:9" x14ac:dyDescent="0.35">
      <c r="A264" s="89" t="s">
        <v>35</v>
      </c>
      <c r="B264" s="89" t="s">
        <v>836</v>
      </c>
      <c r="C264" s="89" t="s">
        <v>532</v>
      </c>
      <c r="D264" s="98" t="s">
        <v>192</v>
      </c>
      <c r="E264" s="86" t="s">
        <v>538</v>
      </c>
      <c r="F264" s="99"/>
      <c r="G264" s="99"/>
      <c r="H264" s="99">
        <v>2269</v>
      </c>
      <c r="I264" s="100">
        <v>2269</v>
      </c>
    </row>
    <row r="265" spans="1:9" x14ac:dyDescent="0.35">
      <c r="A265" s="89" t="s">
        <v>35</v>
      </c>
      <c r="B265" s="89" t="s">
        <v>836</v>
      </c>
      <c r="C265" s="89" t="s">
        <v>532</v>
      </c>
      <c r="D265" s="98" t="s">
        <v>262</v>
      </c>
      <c r="E265" s="86" t="s">
        <v>539</v>
      </c>
      <c r="F265" s="99"/>
      <c r="G265" s="99"/>
      <c r="H265" s="99">
        <v>690</v>
      </c>
      <c r="I265" s="100">
        <v>690</v>
      </c>
    </row>
    <row r="266" spans="1:9" x14ac:dyDescent="0.35">
      <c r="A266" s="89" t="s">
        <v>35</v>
      </c>
      <c r="B266" s="89" t="s">
        <v>836</v>
      </c>
      <c r="C266" s="89" t="s">
        <v>532</v>
      </c>
      <c r="D266" s="98" t="s">
        <v>262</v>
      </c>
      <c r="E266" s="86" t="s">
        <v>537</v>
      </c>
      <c r="F266" s="99"/>
      <c r="G266" s="99"/>
      <c r="H266" s="99">
        <v>749</v>
      </c>
      <c r="I266" s="100">
        <v>749</v>
      </c>
    </row>
    <row r="267" spans="1:9" x14ac:dyDescent="0.35">
      <c r="A267" s="89" t="s">
        <v>35</v>
      </c>
      <c r="B267" s="89" t="s">
        <v>836</v>
      </c>
      <c r="C267" s="89" t="s">
        <v>532</v>
      </c>
      <c r="D267" s="98" t="s">
        <v>260</v>
      </c>
      <c r="E267" s="86" t="s">
        <v>539</v>
      </c>
      <c r="F267" s="99"/>
      <c r="G267" s="99"/>
      <c r="H267" s="99">
        <v>17</v>
      </c>
      <c r="I267" s="100">
        <v>17</v>
      </c>
    </row>
    <row r="268" spans="1:9" x14ac:dyDescent="0.35">
      <c r="A268" s="89" t="s">
        <v>35</v>
      </c>
      <c r="B268" s="89" t="s">
        <v>836</v>
      </c>
      <c r="C268" s="89" t="s">
        <v>532</v>
      </c>
      <c r="D268" s="98" t="s">
        <v>260</v>
      </c>
      <c r="E268" s="86" t="s">
        <v>537</v>
      </c>
      <c r="F268" s="99"/>
      <c r="G268" s="99"/>
      <c r="H268" s="99">
        <v>18</v>
      </c>
      <c r="I268" s="100">
        <v>18</v>
      </c>
    </row>
    <row r="269" spans="1:9" x14ac:dyDescent="0.35">
      <c r="A269" s="89" t="s">
        <v>35</v>
      </c>
      <c r="B269" s="89" t="s">
        <v>836</v>
      </c>
      <c r="C269" s="89" t="s">
        <v>304</v>
      </c>
      <c r="D269" s="98" t="s">
        <v>192</v>
      </c>
      <c r="E269" s="86" t="s">
        <v>302</v>
      </c>
      <c r="F269" s="99"/>
      <c r="G269" s="99">
        <v>404</v>
      </c>
      <c r="H269" s="99"/>
      <c r="I269" s="100">
        <v>404</v>
      </c>
    </row>
    <row r="270" spans="1:9" x14ac:dyDescent="0.35">
      <c r="A270" s="89" t="s">
        <v>35</v>
      </c>
      <c r="B270" s="89" t="s">
        <v>836</v>
      </c>
      <c r="C270" s="89" t="s">
        <v>304</v>
      </c>
      <c r="D270" s="98" t="s">
        <v>262</v>
      </c>
      <c r="E270" s="86" t="s">
        <v>302</v>
      </c>
      <c r="F270" s="99"/>
      <c r="G270" s="99">
        <v>133</v>
      </c>
      <c r="H270" s="99"/>
      <c r="I270" s="100">
        <v>133</v>
      </c>
    </row>
    <row r="271" spans="1:9" x14ac:dyDescent="0.35">
      <c r="A271" s="89" t="s">
        <v>35</v>
      </c>
      <c r="B271" s="89" t="s">
        <v>836</v>
      </c>
      <c r="C271" s="89" t="s">
        <v>304</v>
      </c>
      <c r="D271" s="98" t="s">
        <v>260</v>
      </c>
      <c r="E271" s="86" t="s">
        <v>302</v>
      </c>
      <c r="F271" s="99"/>
      <c r="G271" s="99">
        <v>3</v>
      </c>
      <c r="H271" s="99"/>
      <c r="I271" s="100">
        <v>3</v>
      </c>
    </row>
    <row r="272" spans="1:9" x14ac:dyDescent="0.35">
      <c r="A272" s="89" t="s">
        <v>35</v>
      </c>
      <c r="B272" s="89" t="s">
        <v>836</v>
      </c>
      <c r="C272" s="89" t="s">
        <v>182</v>
      </c>
      <c r="D272" s="98" t="s">
        <v>192</v>
      </c>
      <c r="E272" s="86" t="s">
        <v>191</v>
      </c>
      <c r="F272" s="99"/>
      <c r="G272" s="99">
        <v>-500</v>
      </c>
      <c r="H272" s="99"/>
      <c r="I272" s="100">
        <v>-500</v>
      </c>
    </row>
    <row r="273" spans="1:9" x14ac:dyDescent="0.35">
      <c r="A273" s="89" t="s">
        <v>35</v>
      </c>
      <c r="B273" s="89" t="s">
        <v>836</v>
      </c>
      <c r="C273" s="89" t="s">
        <v>182</v>
      </c>
      <c r="D273" s="98" t="s">
        <v>184</v>
      </c>
      <c r="E273" s="86" t="s">
        <v>183</v>
      </c>
      <c r="F273" s="99"/>
      <c r="G273" s="99">
        <v>500</v>
      </c>
      <c r="H273" s="99"/>
      <c r="I273" s="100">
        <v>500</v>
      </c>
    </row>
    <row r="274" spans="1:9" x14ac:dyDescent="0.35">
      <c r="A274" s="89" t="s">
        <v>35</v>
      </c>
      <c r="B274" s="89" t="s">
        <v>836</v>
      </c>
      <c r="C274" s="89" t="s">
        <v>252</v>
      </c>
      <c r="D274" s="98" t="s">
        <v>192</v>
      </c>
      <c r="E274" s="86" t="s">
        <v>255</v>
      </c>
      <c r="F274" s="99"/>
      <c r="G274" s="99">
        <v>8040</v>
      </c>
      <c r="H274" s="99"/>
      <c r="I274" s="100">
        <v>8040</v>
      </c>
    </row>
    <row r="275" spans="1:9" x14ac:dyDescent="0.35">
      <c r="A275" s="89" t="s">
        <v>35</v>
      </c>
      <c r="B275" s="89" t="s">
        <v>836</v>
      </c>
      <c r="C275" s="89" t="s">
        <v>252</v>
      </c>
      <c r="D275" s="98" t="s">
        <v>192</v>
      </c>
      <c r="E275" s="86" t="s">
        <v>641</v>
      </c>
      <c r="F275" s="99"/>
      <c r="G275" s="99"/>
      <c r="H275" s="99">
        <v>706</v>
      </c>
      <c r="I275" s="100">
        <v>706</v>
      </c>
    </row>
    <row r="276" spans="1:9" x14ac:dyDescent="0.35">
      <c r="A276" s="89" t="s">
        <v>35</v>
      </c>
      <c r="B276" s="89" t="s">
        <v>836</v>
      </c>
      <c r="C276" s="89" t="s">
        <v>252</v>
      </c>
      <c r="D276" s="98" t="s">
        <v>99</v>
      </c>
      <c r="E276" s="86" t="s">
        <v>255</v>
      </c>
      <c r="F276" s="99"/>
      <c r="G276" s="99">
        <v>13440</v>
      </c>
      <c r="H276" s="99"/>
      <c r="I276" s="100">
        <v>13440</v>
      </c>
    </row>
    <row r="277" spans="1:9" x14ac:dyDescent="0.35">
      <c r="A277" s="89" t="s">
        <v>35</v>
      </c>
      <c r="B277" s="89" t="s">
        <v>836</v>
      </c>
      <c r="C277" s="89" t="s">
        <v>252</v>
      </c>
      <c r="D277" s="98" t="s">
        <v>262</v>
      </c>
      <c r="E277" s="86" t="s">
        <v>255</v>
      </c>
      <c r="F277" s="99"/>
      <c r="G277" s="99">
        <v>2653</v>
      </c>
      <c r="H277" s="99"/>
      <c r="I277" s="100">
        <v>2653</v>
      </c>
    </row>
    <row r="278" spans="1:9" x14ac:dyDescent="0.35">
      <c r="A278" s="89" t="s">
        <v>35</v>
      </c>
      <c r="B278" s="89" t="s">
        <v>836</v>
      </c>
      <c r="C278" s="89" t="s">
        <v>252</v>
      </c>
      <c r="D278" s="98" t="s">
        <v>262</v>
      </c>
      <c r="E278" s="86" t="s">
        <v>640</v>
      </c>
      <c r="F278" s="99"/>
      <c r="G278" s="99"/>
      <c r="H278" s="99">
        <v>233</v>
      </c>
      <c r="I278" s="100">
        <v>233</v>
      </c>
    </row>
    <row r="279" spans="1:9" x14ac:dyDescent="0.35">
      <c r="A279" s="89" t="s">
        <v>35</v>
      </c>
      <c r="B279" s="89" t="s">
        <v>836</v>
      </c>
      <c r="C279" s="89" t="s">
        <v>252</v>
      </c>
      <c r="D279" s="98" t="s">
        <v>258</v>
      </c>
      <c r="E279" s="86" t="s">
        <v>255</v>
      </c>
      <c r="F279" s="99"/>
      <c r="G279" s="99">
        <v>4435</v>
      </c>
      <c r="H279" s="99"/>
      <c r="I279" s="100">
        <v>4435</v>
      </c>
    </row>
    <row r="280" spans="1:9" x14ac:dyDescent="0.35">
      <c r="A280" s="89" t="s">
        <v>35</v>
      </c>
      <c r="B280" s="89" t="s">
        <v>836</v>
      </c>
      <c r="C280" s="89" t="s">
        <v>252</v>
      </c>
      <c r="D280" s="98" t="s">
        <v>260</v>
      </c>
      <c r="E280" s="86" t="s">
        <v>255</v>
      </c>
      <c r="F280" s="99"/>
      <c r="G280" s="99">
        <v>64</v>
      </c>
      <c r="H280" s="99"/>
      <c r="I280" s="100">
        <v>64</v>
      </c>
    </row>
    <row r="281" spans="1:9" x14ac:dyDescent="0.35">
      <c r="A281" s="89" t="s">
        <v>35</v>
      </c>
      <c r="B281" s="89" t="s">
        <v>836</v>
      </c>
      <c r="C281" s="89" t="s">
        <v>252</v>
      </c>
      <c r="D281" s="98" t="s">
        <v>260</v>
      </c>
      <c r="E281" s="86" t="s">
        <v>640</v>
      </c>
      <c r="F281" s="99"/>
      <c r="G281" s="99"/>
      <c r="H281" s="99">
        <v>6</v>
      </c>
      <c r="I281" s="100">
        <v>6</v>
      </c>
    </row>
    <row r="282" spans="1:9" x14ac:dyDescent="0.35">
      <c r="A282" s="89" t="s">
        <v>35</v>
      </c>
      <c r="B282" s="89" t="s">
        <v>836</v>
      </c>
      <c r="C282" s="89" t="s">
        <v>252</v>
      </c>
      <c r="D282" s="98" t="s">
        <v>256</v>
      </c>
      <c r="E282" s="86" t="s">
        <v>255</v>
      </c>
      <c r="F282" s="99"/>
      <c r="G282" s="99">
        <v>108</v>
      </c>
      <c r="H282" s="99"/>
      <c r="I282" s="100">
        <v>108</v>
      </c>
    </row>
    <row r="283" spans="1:9" x14ac:dyDescent="0.35">
      <c r="A283" s="89" t="s">
        <v>35</v>
      </c>
      <c r="B283" s="89" t="s">
        <v>836</v>
      </c>
      <c r="C283" s="89" t="s">
        <v>514</v>
      </c>
      <c r="D283" s="98" t="s">
        <v>99</v>
      </c>
      <c r="E283" s="86" t="s">
        <v>512</v>
      </c>
      <c r="F283" s="99"/>
      <c r="G283" s="99">
        <v>-9600</v>
      </c>
      <c r="H283" s="99"/>
      <c r="I283" s="100">
        <v>-9600</v>
      </c>
    </row>
    <row r="284" spans="1:9" x14ac:dyDescent="0.35">
      <c r="A284" s="89" t="s">
        <v>35</v>
      </c>
      <c r="B284" s="89" t="s">
        <v>836</v>
      </c>
      <c r="C284" s="89" t="s">
        <v>514</v>
      </c>
      <c r="D284" s="98" t="s">
        <v>99</v>
      </c>
      <c r="E284" s="86" t="s">
        <v>698</v>
      </c>
      <c r="F284" s="99"/>
      <c r="G284" s="99"/>
      <c r="H284" s="99">
        <v>9600</v>
      </c>
      <c r="I284" s="100">
        <v>9600</v>
      </c>
    </row>
    <row r="285" spans="1:9" x14ac:dyDescent="0.35">
      <c r="A285" s="89" t="s">
        <v>35</v>
      </c>
      <c r="B285" s="89" t="s">
        <v>836</v>
      </c>
      <c r="C285" s="89" t="s">
        <v>514</v>
      </c>
      <c r="D285" s="98" t="s">
        <v>258</v>
      </c>
      <c r="E285" s="86" t="s">
        <v>512</v>
      </c>
      <c r="F285" s="99"/>
      <c r="G285" s="99">
        <v>-3168</v>
      </c>
      <c r="H285" s="99"/>
      <c r="I285" s="100">
        <v>-3168</v>
      </c>
    </row>
    <row r="286" spans="1:9" x14ac:dyDescent="0.35">
      <c r="A286" s="89" t="s">
        <v>35</v>
      </c>
      <c r="B286" s="89" t="s">
        <v>836</v>
      </c>
      <c r="C286" s="89" t="s">
        <v>514</v>
      </c>
      <c r="D286" s="98" t="s">
        <v>258</v>
      </c>
      <c r="E286" s="86" t="s">
        <v>698</v>
      </c>
      <c r="F286" s="99"/>
      <c r="G286" s="99"/>
      <c r="H286" s="99">
        <v>3168</v>
      </c>
      <c r="I286" s="100">
        <v>3168</v>
      </c>
    </row>
    <row r="287" spans="1:9" x14ac:dyDescent="0.35">
      <c r="A287" s="89" t="s">
        <v>35</v>
      </c>
      <c r="B287" s="89" t="s">
        <v>836</v>
      </c>
      <c r="C287" s="89" t="s">
        <v>514</v>
      </c>
      <c r="D287" s="98" t="s">
        <v>256</v>
      </c>
      <c r="E287" s="86" t="s">
        <v>512</v>
      </c>
      <c r="F287" s="99"/>
      <c r="G287" s="99">
        <v>-76</v>
      </c>
      <c r="H287" s="99"/>
      <c r="I287" s="100">
        <v>-76</v>
      </c>
    </row>
    <row r="288" spans="1:9" x14ac:dyDescent="0.35">
      <c r="A288" s="89" t="s">
        <v>35</v>
      </c>
      <c r="B288" s="89" t="s">
        <v>836</v>
      </c>
      <c r="C288" s="89" t="s">
        <v>514</v>
      </c>
      <c r="D288" s="98" t="s">
        <v>256</v>
      </c>
      <c r="E288" s="86" t="s">
        <v>698</v>
      </c>
      <c r="F288" s="99"/>
      <c r="G288" s="99"/>
      <c r="H288" s="99">
        <v>76</v>
      </c>
      <c r="I288" s="100">
        <v>76</v>
      </c>
    </row>
    <row r="289" spans="1:9" x14ac:dyDescent="0.35">
      <c r="A289" s="89" t="s">
        <v>35</v>
      </c>
      <c r="B289" s="89" t="s">
        <v>836</v>
      </c>
      <c r="C289" s="89" t="s">
        <v>557</v>
      </c>
      <c r="D289" s="98" t="s">
        <v>192</v>
      </c>
      <c r="E289" s="86" t="s">
        <v>560</v>
      </c>
      <c r="F289" s="99"/>
      <c r="G289" s="99"/>
      <c r="H289" s="99">
        <v>3779</v>
      </c>
      <c r="I289" s="100">
        <v>3779</v>
      </c>
    </row>
    <row r="290" spans="1:9" x14ac:dyDescent="0.35">
      <c r="A290" s="89" t="s">
        <v>35</v>
      </c>
      <c r="B290" s="89" t="s">
        <v>836</v>
      </c>
      <c r="C290" s="89" t="s">
        <v>557</v>
      </c>
      <c r="D290" s="98" t="s">
        <v>262</v>
      </c>
      <c r="E290" s="86" t="s">
        <v>560</v>
      </c>
      <c r="F290" s="99"/>
      <c r="G290" s="99"/>
      <c r="H290" s="99">
        <v>1247</v>
      </c>
      <c r="I290" s="100">
        <v>1247</v>
      </c>
    </row>
    <row r="291" spans="1:9" x14ac:dyDescent="0.35">
      <c r="A291" s="89" t="s">
        <v>35</v>
      </c>
      <c r="B291" s="89" t="s">
        <v>836</v>
      </c>
      <c r="C291" s="89" t="s">
        <v>557</v>
      </c>
      <c r="D291" s="98" t="s">
        <v>260</v>
      </c>
      <c r="E291" s="86" t="s">
        <v>560</v>
      </c>
      <c r="F291" s="99"/>
      <c r="G291" s="99"/>
      <c r="H291" s="99">
        <v>30</v>
      </c>
      <c r="I291" s="100">
        <v>30</v>
      </c>
    </row>
    <row r="292" spans="1:9" x14ac:dyDescent="0.35">
      <c r="A292" s="89" t="s">
        <v>35</v>
      </c>
      <c r="B292" s="89" t="s">
        <v>836</v>
      </c>
      <c r="C292" s="89" t="s">
        <v>301</v>
      </c>
      <c r="D292" s="98" t="s">
        <v>192</v>
      </c>
      <c r="E292" s="86" t="s">
        <v>539</v>
      </c>
      <c r="F292" s="99"/>
      <c r="G292" s="99"/>
      <c r="H292" s="99">
        <v>8072</v>
      </c>
      <c r="I292" s="100">
        <v>8072</v>
      </c>
    </row>
    <row r="293" spans="1:9" x14ac:dyDescent="0.35">
      <c r="A293" s="89" t="s">
        <v>35</v>
      </c>
      <c r="B293" s="89" t="s">
        <v>836</v>
      </c>
      <c r="C293" s="89" t="s">
        <v>301</v>
      </c>
      <c r="D293" s="98" t="s">
        <v>192</v>
      </c>
      <c r="E293" s="86" t="s">
        <v>537</v>
      </c>
      <c r="F293" s="99"/>
      <c r="G293" s="99"/>
      <c r="H293" s="99">
        <v>9076</v>
      </c>
      <c r="I293" s="100">
        <v>9076</v>
      </c>
    </row>
    <row r="294" spans="1:9" ht="24" x14ac:dyDescent="0.35">
      <c r="A294" s="89" t="s">
        <v>35</v>
      </c>
      <c r="B294" s="89" t="s">
        <v>836</v>
      </c>
      <c r="C294" s="89" t="s">
        <v>301</v>
      </c>
      <c r="D294" s="98" t="s">
        <v>99</v>
      </c>
      <c r="E294" s="86" t="s">
        <v>693</v>
      </c>
      <c r="F294" s="99"/>
      <c r="G294" s="99"/>
      <c r="H294" s="99">
        <v>112</v>
      </c>
      <c r="I294" s="100">
        <v>112</v>
      </c>
    </row>
    <row r="295" spans="1:9" x14ac:dyDescent="0.35">
      <c r="A295" s="89" t="s">
        <v>35</v>
      </c>
      <c r="B295" s="89" t="s">
        <v>836</v>
      </c>
      <c r="C295" s="89" t="s">
        <v>301</v>
      </c>
      <c r="D295" s="98" t="s">
        <v>262</v>
      </c>
      <c r="E295" s="86" t="s">
        <v>539</v>
      </c>
      <c r="F295" s="99"/>
      <c r="G295" s="99"/>
      <c r="H295" s="99">
        <v>2664</v>
      </c>
      <c r="I295" s="100">
        <v>2664</v>
      </c>
    </row>
    <row r="296" spans="1:9" x14ac:dyDescent="0.35">
      <c r="A296" s="89" t="s">
        <v>35</v>
      </c>
      <c r="B296" s="89" t="s">
        <v>836</v>
      </c>
      <c r="C296" s="89" t="s">
        <v>301</v>
      </c>
      <c r="D296" s="98" t="s">
        <v>262</v>
      </c>
      <c r="E296" s="86" t="s">
        <v>537</v>
      </c>
      <c r="F296" s="99"/>
      <c r="G296" s="99"/>
      <c r="H296" s="99">
        <v>2995</v>
      </c>
      <c r="I296" s="100">
        <v>2995</v>
      </c>
    </row>
    <row r="297" spans="1:9" ht="24" x14ac:dyDescent="0.35">
      <c r="A297" s="89" t="s">
        <v>35</v>
      </c>
      <c r="B297" s="89" t="s">
        <v>836</v>
      </c>
      <c r="C297" s="89" t="s">
        <v>301</v>
      </c>
      <c r="D297" s="98" t="s">
        <v>258</v>
      </c>
      <c r="E297" s="86" t="s">
        <v>693</v>
      </c>
      <c r="F297" s="99"/>
      <c r="G297" s="99"/>
      <c r="H297" s="99">
        <v>37</v>
      </c>
      <c r="I297" s="100">
        <v>37</v>
      </c>
    </row>
    <row r="298" spans="1:9" x14ac:dyDescent="0.35">
      <c r="A298" s="89" t="s">
        <v>35</v>
      </c>
      <c r="B298" s="89" t="s">
        <v>836</v>
      </c>
      <c r="C298" s="89" t="s">
        <v>301</v>
      </c>
      <c r="D298" s="98" t="s">
        <v>260</v>
      </c>
      <c r="E298" s="86" t="s">
        <v>539</v>
      </c>
      <c r="F298" s="99"/>
      <c r="G298" s="99"/>
      <c r="H298" s="99">
        <v>64</v>
      </c>
      <c r="I298" s="100">
        <v>64</v>
      </c>
    </row>
    <row r="299" spans="1:9" x14ac:dyDescent="0.35">
      <c r="A299" s="89" t="s">
        <v>35</v>
      </c>
      <c r="B299" s="89" t="s">
        <v>836</v>
      </c>
      <c r="C299" s="89" t="s">
        <v>301</v>
      </c>
      <c r="D299" s="98" t="s">
        <v>260</v>
      </c>
      <c r="E299" s="86" t="s">
        <v>537</v>
      </c>
      <c r="F299" s="99"/>
      <c r="G299" s="99"/>
      <c r="H299" s="99">
        <v>73</v>
      </c>
      <c r="I299" s="100">
        <v>73</v>
      </c>
    </row>
    <row r="300" spans="1:9" ht="24" x14ac:dyDescent="0.35">
      <c r="A300" s="89" t="s">
        <v>35</v>
      </c>
      <c r="B300" s="89" t="s">
        <v>836</v>
      </c>
      <c r="C300" s="89" t="s">
        <v>301</v>
      </c>
      <c r="D300" s="98" t="s">
        <v>256</v>
      </c>
      <c r="E300" s="86" t="s">
        <v>693</v>
      </c>
      <c r="F300" s="99"/>
      <c r="G300" s="99"/>
      <c r="H300" s="99">
        <v>1</v>
      </c>
      <c r="I300" s="100">
        <v>1</v>
      </c>
    </row>
    <row r="301" spans="1:9" x14ac:dyDescent="0.35">
      <c r="A301" s="89" t="s">
        <v>35</v>
      </c>
      <c r="B301" s="89" t="s">
        <v>836</v>
      </c>
      <c r="C301" s="89" t="s">
        <v>339</v>
      </c>
      <c r="D301" s="98" t="s">
        <v>99</v>
      </c>
      <c r="E301" s="86" t="s">
        <v>228</v>
      </c>
      <c r="F301" s="99"/>
      <c r="G301" s="99">
        <v>4165</v>
      </c>
      <c r="H301" s="99">
        <v>45939</v>
      </c>
      <c r="I301" s="100">
        <v>50104</v>
      </c>
    </row>
    <row r="302" spans="1:9" x14ac:dyDescent="0.35">
      <c r="A302" s="89" t="s">
        <v>35</v>
      </c>
      <c r="B302" s="89" t="s">
        <v>836</v>
      </c>
      <c r="C302" s="89" t="s">
        <v>339</v>
      </c>
      <c r="D302" s="98" t="s">
        <v>99</v>
      </c>
      <c r="E302" s="86" t="s">
        <v>675</v>
      </c>
      <c r="F302" s="99"/>
      <c r="G302" s="99"/>
      <c r="H302" s="99">
        <v>14775</v>
      </c>
      <c r="I302" s="100">
        <v>14775</v>
      </c>
    </row>
    <row r="303" spans="1:9" ht="24" x14ac:dyDescent="0.35">
      <c r="A303" s="89" t="s">
        <v>35</v>
      </c>
      <c r="B303" s="89" t="s">
        <v>836</v>
      </c>
      <c r="C303" s="89" t="s">
        <v>339</v>
      </c>
      <c r="D303" s="98" t="s">
        <v>681</v>
      </c>
      <c r="E303" s="86" t="s">
        <v>676</v>
      </c>
      <c r="F303" s="99"/>
      <c r="G303" s="99"/>
      <c r="H303" s="99">
        <v>561</v>
      </c>
      <c r="I303" s="100">
        <v>561</v>
      </c>
    </row>
    <row r="304" spans="1:9" x14ac:dyDescent="0.35">
      <c r="A304" s="89" t="s">
        <v>35</v>
      </c>
      <c r="B304" s="89" t="s">
        <v>836</v>
      </c>
      <c r="C304" s="89" t="s">
        <v>339</v>
      </c>
      <c r="D304" s="98" t="s">
        <v>258</v>
      </c>
      <c r="E304" s="86" t="s">
        <v>228</v>
      </c>
      <c r="F304" s="99"/>
      <c r="G304" s="99">
        <v>1375</v>
      </c>
      <c r="H304" s="99">
        <v>15043</v>
      </c>
      <c r="I304" s="100">
        <v>16418</v>
      </c>
    </row>
    <row r="305" spans="1:9" x14ac:dyDescent="0.35">
      <c r="A305" s="89" t="s">
        <v>35</v>
      </c>
      <c r="B305" s="89" t="s">
        <v>836</v>
      </c>
      <c r="C305" s="89" t="s">
        <v>339</v>
      </c>
      <c r="D305" s="98" t="s">
        <v>258</v>
      </c>
      <c r="E305" s="86" t="s">
        <v>675</v>
      </c>
      <c r="F305" s="99"/>
      <c r="G305" s="99"/>
      <c r="H305" s="99">
        <v>4876</v>
      </c>
      <c r="I305" s="100">
        <v>4876</v>
      </c>
    </row>
    <row r="306" spans="1:9" ht="24" x14ac:dyDescent="0.35">
      <c r="A306" s="89" t="s">
        <v>35</v>
      </c>
      <c r="B306" s="89" t="s">
        <v>836</v>
      </c>
      <c r="C306" s="89" t="s">
        <v>339</v>
      </c>
      <c r="D306" s="98" t="s">
        <v>679</v>
      </c>
      <c r="E306" s="86" t="s">
        <v>676</v>
      </c>
      <c r="F306" s="99"/>
      <c r="G306" s="99"/>
      <c r="H306" s="99">
        <v>185</v>
      </c>
      <c r="I306" s="100">
        <v>185</v>
      </c>
    </row>
    <row r="307" spans="1:9" x14ac:dyDescent="0.35">
      <c r="A307" s="89" t="s">
        <v>35</v>
      </c>
      <c r="B307" s="89" t="s">
        <v>836</v>
      </c>
      <c r="C307" s="89" t="s">
        <v>339</v>
      </c>
      <c r="D307" s="98" t="s">
        <v>256</v>
      </c>
      <c r="E307" s="86" t="s">
        <v>228</v>
      </c>
      <c r="F307" s="99"/>
      <c r="G307" s="99">
        <v>33</v>
      </c>
      <c r="H307" s="99">
        <v>365</v>
      </c>
      <c r="I307" s="100">
        <v>398</v>
      </c>
    </row>
    <row r="308" spans="1:9" x14ac:dyDescent="0.35">
      <c r="A308" s="89" t="s">
        <v>35</v>
      </c>
      <c r="B308" s="89" t="s">
        <v>836</v>
      </c>
      <c r="C308" s="89" t="s">
        <v>339</v>
      </c>
      <c r="D308" s="98" t="s">
        <v>256</v>
      </c>
      <c r="E308" s="86" t="s">
        <v>675</v>
      </c>
      <c r="F308" s="99"/>
      <c r="G308" s="99"/>
      <c r="H308" s="99">
        <v>118</v>
      </c>
      <c r="I308" s="100">
        <v>118</v>
      </c>
    </row>
    <row r="309" spans="1:9" ht="24" x14ac:dyDescent="0.35">
      <c r="A309" s="89" t="s">
        <v>35</v>
      </c>
      <c r="B309" s="89" t="s">
        <v>836</v>
      </c>
      <c r="C309" s="89" t="s">
        <v>339</v>
      </c>
      <c r="D309" s="98" t="s">
        <v>677</v>
      </c>
      <c r="E309" s="86" t="s">
        <v>676</v>
      </c>
      <c r="F309" s="99"/>
      <c r="G309" s="99"/>
      <c r="H309" s="99">
        <v>4</v>
      </c>
      <c r="I309" s="100">
        <v>4</v>
      </c>
    </row>
    <row r="310" spans="1:9" x14ac:dyDescent="0.35">
      <c r="A310" s="89" t="s">
        <v>35</v>
      </c>
      <c r="B310" s="86" t="s">
        <v>844</v>
      </c>
      <c r="C310" s="86"/>
      <c r="D310" s="86"/>
      <c r="E310" s="86"/>
      <c r="F310" s="99">
        <v>10072</v>
      </c>
      <c r="G310" s="99">
        <v>22710</v>
      </c>
      <c r="H310" s="99">
        <v>107479</v>
      </c>
      <c r="I310" s="100">
        <v>140261</v>
      </c>
    </row>
    <row r="311" spans="1:9" ht="24" x14ac:dyDescent="0.35">
      <c r="A311" s="89" t="s">
        <v>35</v>
      </c>
      <c r="B311" s="89" t="s">
        <v>834</v>
      </c>
      <c r="C311" s="89" t="s">
        <v>56</v>
      </c>
      <c r="D311" s="98" t="s">
        <v>284</v>
      </c>
      <c r="E311" s="86" t="s">
        <v>283</v>
      </c>
      <c r="F311" s="99"/>
      <c r="G311" s="99">
        <v>-2000</v>
      </c>
      <c r="H311" s="99"/>
      <c r="I311" s="100">
        <v>-2000</v>
      </c>
    </row>
    <row r="312" spans="1:9" x14ac:dyDescent="0.35">
      <c r="A312" s="89" t="s">
        <v>35</v>
      </c>
      <c r="B312" s="89" t="s">
        <v>834</v>
      </c>
      <c r="C312" s="89" t="s">
        <v>147</v>
      </c>
      <c r="D312" s="98" t="s">
        <v>112</v>
      </c>
      <c r="E312" s="86" t="s">
        <v>428</v>
      </c>
      <c r="F312" s="99"/>
      <c r="G312" s="99">
        <v>50</v>
      </c>
      <c r="H312" s="99"/>
      <c r="I312" s="100">
        <v>50</v>
      </c>
    </row>
    <row r="313" spans="1:9" x14ac:dyDescent="0.35">
      <c r="A313" s="89" t="s">
        <v>35</v>
      </c>
      <c r="B313" s="89" t="s">
        <v>834</v>
      </c>
      <c r="C313" s="89" t="s">
        <v>39</v>
      </c>
      <c r="D313" s="98" t="s">
        <v>106</v>
      </c>
      <c r="E313" s="86" t="s">
        <v>247</v>
      </c>
      <c r="F313" s="99"/>
      <c r="G313" s="99"/>
      <c r="H313" s="99">
        <v>8357</v>
      </c>
      <c r="I313" s="100">
        <v>8357</v>
      </c>
    </row>
    <row r="314" spans="1:9" x14ac:dyDescent="0.35">
      <c r="A314" s="89" t="s">
        <v>35</v>
      </c>
      <c r="B314" s="89" t="s">
        <v>834</v>
      </c>
      <c r="C314" s="89" t="s">
        <v>39</v>
      </c>
      <c r="D314" s="98" t="s">
        <v>106</v>
      </c>
      <c r="E314" s="86" t="s">
        <v>105</v>
      </c>
      <c r="F314" s="99"/>
      <c r="G314" s="99">
        <v>536</v>
      </c>
      <c r="H314" s="99"/>
      <c r="I314" s="100">
        <v>536</v>
      </c>
    </row>
    <row r="315" spans="1:9" x14ac:dyDescent="0.35">
      <c r="A315" s="89" t="s">
        <v>35</v>
      </c>
      <c r="B315" s="89" t="s">
        <v>834</v>
      </c>
      <c r="C315" s="89" t="s">
        <v>39</v>
      </c>
      <c r="D315" s="98" t="s">
        <v>112</v>
      </c>
      <c r="E315" s="86" t="s">
        <v>111</v>
      </c>
      <c r="F315" s="99"/>
      <c r="G315" s="99">
        <v>1490</v>
      </c>
      <c r="H315" s="99"/>
      <c r="I315" s="100">
        <v>1490</v>
      </c>
    </row>
    <row r="316" spans="1:9" x14ac:dyDescent="0.35">
      <c r="A316" s="89" t="s">
        <v>35</v>
      </c>
      <c r="B316" s="89" t="s">
        <v>834</v>
      </c>
      <c r="C316" s="89" t="s">
        <v>39</v>
      </c>
      <c r="D316" s="98" t="s">
        <v>112</v>
      </c>
      <c r="E316" s="86" t="s">
        <v>584</v>
      </c>
      <c r="F316" s="99"/>
      <c r="G316" s="99"/>
      <c r="H316" s="99">
        <v>596662</v>
      </c>
      <c r="I316" s="100">
        <v>596662</v>
      </c>
    </row>
    <row r="317" spans="1:9" x14ac:dyDescent="0.35">
      <c r="A317" s="89" t="s">
        <v>35</v>
      </c>
      <c r="B317" s="89" t="s">
        <v>834</v>
      </c>
      <c r="C317" s="89" t="s">
        <v>39</v>
      </c>
      <c r="D317" s="98" t="s">
        <v>112</v>
      </c>
      <c r="E317" s="86" t="s">
        <v>581</v>
      </c>
      <c r="F317" s="99"/>
      <c r="G317" s="99"/>
      <c r="H317" s="99">
        <v>-596662</v>
      </c>
      <c r="I317" s="100">
        <v>-596662</v>
      </c>
    </row>
    <row r="318" spans="1:9" x14ac:dyDescent="0.35">
      <c r="A318" s="89" t="s">
        <v>35</v>
      </c>
      <c r="B318" s="89" t="s">
        <v>834</v>
      </c>
      <c r="C318" s="89" t="s">
        <v>39</v>
      </c>
      <c r="D318" s="98" t="s">
        <v>112</v>
      </c>
      <c r="E318" s="86" t="s">
        <v>231</v>
      </c>
      <c r="F318" s="99"/>
      <c r="G318" s="99">
        <v>10002</v>
      </c>
      <c r="H318" s="99"/>
      <c r="I318" s="100">
        <v>10002</v>
      </c>
    </row>
    <row r="319" spans="1:9" x14ac:dyDescent="0.35">
      <c r="A319" s="89" t="s">
        <v>35</v>
      </c>
      <c r="B319" s="89" t="s">
        <v>834</v>
      </c>
      <c r="C319" s="89" t="s">
        <v>39</v>
      </c>
      <c r="D319" s="98" t="s">
        <v>112</v>
      </c>
      <c r="E319" s="86" t="s">
        <v>218</v>
      </c>
      <c r="F319" s="99"/>
      <c r="G319" s="99">
        <v>20389</v>
      </c>
      <c r="H319" s="99"/>
      <c r="I319" s="100">
        <v>20389</v>
      </c>
    </row>
    <row r="320" spans="1:9" x14ac:dyDescent="0.35">
      <c r="A320" s="89" t="s">
        <v>35</v>
      </c>
      <c r="B320" s="89" t="s">
        <v>834</v>
      </c>
      <c r="C320" s="89" t="s">
        <v>39</v>
      </c>
      <c r="D320" s="98" t="s">
        <v>112</v>
      </c>
      <c r="E320" s="86" t="s">
        <v>548</v>
      </c>
      <c r="F320" s="99"/>
      <c r="G320" s="99"/>
      <c r="H320" s="99">
        <v>3690</v>
      </c>
      <c r="I320" s="100">
        <v>3690</v>
      </c>
    </row>
    <row r="321" spans="1:9" ht="24" x14ac:dyDescent="0.35">
      <c r="A321" s="89" t="s">
        <v>35</v>
      </c>
      <c r="B321" s="86" t="s">
        <v>845</v>
      </c>
      <c r="C321" s="86"/>
      <c r="D321" s="86"/>
      <c r="E321" s="86"/>
      <c r="F321" s="99"/>
      <c r="G321" s="99">
        <v>30467</v>
      </c>
      <c r="H321" s="99">
        <v>12047</v>
      </c>
      <c r="I321" s="100">
        <v>42514</v>
      </c>
    </row>
    <row r="322" spans="1:9" x14ac:dyDescent="0.35">
      <c r="A322" s="89" t="s">
        <v>35</v>
      </c>
      <c r="B322" s="89" t="s">
        <v>835</v>
      </c>
      <c r="C322" s="89" t="s">
        <v>56</v>
      </c>
      <c r="D322" s="98" t="s">
        <v>280</v>
      </c>
      <c r="E322" s="86" t="s">
        <v>188</v>
      </c>
      <c r="F322" s="99"/>
      <c r="G322" s="99">
        <v>2000</v>
      </c>
      <c r="H322" s="99"/>
      <c r="I322" s="100">
        <v>2000</v>
      </c>
    </row>
    <row r="323" spans="1:9" x14ac:dyDescent="0.35">
      <c r="A323" s="89" t="s">
        <v>35</v>
      </c>
      <c r="B323" s="89" t="s">
        <v>835</v>
      </c>
      <c r="C323" s="89" t="s">
        <v>56</v>
      </c>
      <c r="D323" s="98" t="s">
        <v>280</v>
      </c>
      <c r="E323" s="86" t="s">
        <v>289</v>
      </c>
      <c r="F323" s="99"/>
      <c r="G323" s="99">
        <v>-8000</v>
      </c>
      <c r="H323" s="99"/>
      <c r="I323" s="100">
        <v>-8000</v>
      </c>
    </row>
    <row r="324" spans="1:9" x14ac:dyDescent="0.35">
      <c r="A324" s="89" t="s">
        <v>35</v>
      </c>
      <c r="B324" s="89" t="s">
        <v>835</v>
      </c>
      <c r="C324" s="89" t="s">
        <v>182</v>
      </c>
      <c r="D324" s="98" t="s">
        <v>187</v>
      </c>
      <c r="E324" s="86" t="s">
        <v>186</v>
      </c>
      <c r="F324" s="99"/>
      <c r="G324" s="99">
        <v>30</v>
      </c>
      <c r="H324" s="99"/>
      <c r="I324" s="100">
        <v>30</v>
      </c>
    </row>
    <row r="325" spans="1:9" x14ac:dyDescent="0.35">
      <c r="A325" s="89" t="s">
        <v>35</v>
      </c>
      <c r="B325" s="89" t="s">
        <v>835</v>
      </c>
      <c r="C325" s="89" t="s">
        <v>326</v>
      </c>
      <c r="D325" s="98" t="s">
        <v>187</v>
      </c>
      <c r="E325" s="86" t="s">
        <v>327</v>
      </c>
      <c r="F325" s="99"/>
      <c r="G325" s="99">
        <v>15</v>
      </c>
      <c r="H325" s="99"/>
      <c r="I325" s="100">
        <v>15</v>
      </c>
    </row>
    <row r="326" spans="1:9" x14ac:dyDescent="0.35">
      <c r="A326" s="89" t="s">
        <v>35</v>
      </c>
      <c r="B326" s="89" t="s">
        <v>835</v>
      </c>
      <c r="C326" s="89" t="s">
        <v>514</v>
      </c>
      <c r="D326" s="98" t="s">
        <v>701</v>
      </c>
      <c r="E326" s="86" t="s">
        <v>698</v>
      </c>
      <c r="F326" s="99"/>
      <c r="G326" s="99"/>
      <c r="H326" s="99">
        <v>3313</v>
      </c>
      <c r="I326" s="100">
        <v>3313</v>
      </c>
    </row>
    <row r="327" spans="1:9" ht="24" x14ac:dyDescent="0.35">
      <c r="A327" s="89" t="s">
        <v>35</v>
      </c>
      <c r="B327" s="86" t="s">
        <v>846</v>
      </c>
      <c r="C327" s="86"/>
      <c r="D327" s="86"/>
      <c r="E327" s="86"/>
      <c r="F327" s="99"/>
      <c r="G327" s="99">
        <v>-5955</v>
      </c>
      <c r="H327" s="99">
        <v>3313</v>
      </c>
      <c r="I327" s="100">
        <v>-2642</v>
      </c>
    </row>
    <row r="328" spans="1:9" x14ac:dyDescent="0.35">
      <c r="A328" s="89" t="s">
        <v>35</v>
      </c>
      <c r="B328" s="89" t="s">
        <v>838</v>
      </c>
      <c r="C328" s="89" t="s">
        <v>759</v>
      </c>
      <c r="D328" s="98" t="s">
        <v>755</v>
      </c>
      <c r="E328" s="86" t="s">
        <v>762</v>
      </c>
      <c r="F328" s="99">
        <v>-3286</v>
      </c>
      <c r="G328" s="99"/>
      <c r="H328" s="99"/>
      <c r="I328" s="100">
        <v>-3286</v>
      </c>
    </row>
    <row r="329" spans="1:9" x14ac:dyDescent="0.35">
      <c r="A329" s="89" t="s">
        <v>35</v>
      </c>
      <c r="B329" s="89" t="s">
        <v>838</v>
      </c>
      <c r="C329" s="89" t="s">
        <v>759</v>
      </c>
      <c r="D329" s="98" t="s">
        <v>755</v>
      </c>
      <c r="E329" s="86" t="s">
        <v>754</v>
      </c>
      <c r="F329" s="99">
        <v>-66552</v>
      </c>
      <c r="G329" s="99"/>
      <c r="H329" s="99"/>
      <c r="I329" s="100">
        <v>-66552</v>
      </c>
    </row>
    <row r="330" spans="1:9" x14ac:dyDescent="0.35">
      <c r="A330" s="89" t="s">
        <v>35</v>
      </c>
      <c r="B330" s="89" t="s">
        <v>838</v>
      </c>
      <c r="C330" s="89" t="s">
        <v>759</v>
      </c>
      <c r="D330" s="98" t="s">
        <v>755</v>
      </c>
      <c r="E330" s="86" t="s">
        <v>763</v>
      </c>
      <c r="F330" s="99">
        <v>0</v>
      </c>
      <c r="G330" s="99"/>
      <c r="H330" s="99"/>
      <c r="I330" s="100">
        <v>0</v>
      </c>
    </row>
    <row r="331" spans="1:9" ht="24" x14ac:dyDescent="0.35">
      <c r="A331" s="89" t="s">
        <v>35</v>
      </c>
      <c r="B331" s="86" t="s">
        <v>847</v>
      </c>
      <c r="C331" s="86"/>
      <c r="D331" s="86"/>
      <c r="E331" s="86"/>
      <c r="F331" s="99">
        <v>-69838</v>
      </c>
      <c r="G331" s="99"/>
      <c r="H331" s="99"/>
      <c r="I331" s="100">
        <v>-69838</v>
      </c>
    </row>
    <row r="332" spans="1:9" x14ac:dyDescent="0.35">
      <c r="A332" s="86" t="s">
        <v>767</v>
      </c>
      <c r="B332" s="86"/>
      <c r="C332" s="86"/>
      <c r="D332" s="86"/>
      <c r="E332" s="86"/>
      <c r="F332" s="99">
        <v>0</v>
      </c>
      <c r="G332" s="99">
        <v>18312</v>
      </c>
      <c r="H332" s="99">
        <v>523533</v>
      </c>
      <c r="I332" s="100">
        <v>541845</v>
      </c>
    </row>
    <row r="333" spans="1:9" x14ac:dyDescent="0.35">
      <c r="A333" s="89" t="s">
        <v>398</v>
      </c>
      <c r="B333" s="89" t="s">
        <v>833</v>
      </c>
      <c r="C333" s="89" t="s">
        <v>268</v>
      </c>
      <c r="D333" s="98" t="s">
        <v>450</v>
      </c>
      <c r="E333" s="86" t="s">
        <v>449</v>
      </c>
      <c r="F333" s="99"/>
      <c r="G333" s="99">
        <v>26576</v>
      </c>
      <c r="H333" s="99"/>
      <c r="I333" s="100">
        <v>26576</v>
      </c>
    </row>
    <row r="334" spans="1:9" x14ac:dyDescent="0.35">
      <c r="A334" s="89" t="s">
        <v>398</v>
      </c>
      <c r="B334" s="89" t="s">
        <v>833</v>
      </c>
      <c r="C334" s="89" t="s">
        <v>268</v>
      </c>
      <c r="D334" s="98" t="s">
        <v>455</v>
      </c>
      <c r="E334" s="86" t="s">
        <v>454</v>
      </c>
      <c r="F334" s="99"/>
      <c r="G334" s="99">
        <v>255000</v>
      </c>
      <c r="H334" s="99"/>
      <c r="I334" s="100">
        <v>255000</v>
      </c>
    </row>
    <row r="335" spans="1:9" x14ac:dyDescent="0.35">
      <c r="A335" s="89" t="s">
        <v>398</v>
      </c>
      <c r="B335" s="89" t="s">
        <v>833</v>
      </c>
      <c r="C335" s="89" t="s">
        <v>495</v>
      </c>
      <c r="D335" s="98" t="s">
        <v>510</v>
      </c>
      <c r="E335" s="86" t="s">
        <v>509</v>
      </c>
      <c r="F335" s="99"/>
      <c r="G335" s="99">
        <v>10001</v>
      </c>
      <c r="H335" s="99"/>
      <c r="I335" s="100">
        <v>10001</v>
      </c>
    </row>
    <row r="336" spans="1:9" x14ac:dyDescent="0.35">
      <c r="A336" s="89" t="s">
        <v>398</v>
      </c>
      <c r="B336" s="86" t="s">
        <v>841</v>
      </c>
      <c r="C336" s="86"/>
      <c r="D336" s="86"/>
      <c r="E336" s="86"/>
      <c r="F336" s="99"/>
      <c r="G336" s="99">
        <v>291577</v>
      </c>
      <c r="H336" s="99"/>
      <c r="I336" s="100">
        <v>291577</v>
      </c>
    </row>
    <row r="337" spans="1:9" x14ac:dyDescent="0.35">
      <c r="A337" s="89" t="s">
        <v>398</v>
      </c>
      <c r="B337" s="89" t="s">
        <v>839</v>
      </c>
      <c r="C337" s="89" t="s">
        <v>129</v>
      </c>
      <c r="D337" s="98" t="s">
        <v>395</v>
      </c>
      <c r="E337" s="86" t="s">
        <v>394</v>
      </c>
      <c r="F337" s="99"/>
      <c r="G337" s="99">
        <v>7000</v>
      </c>
      <c r="H337" s="99"/>
      <c r="I337" s="100">
        <v>7000</v>
      </c>
    </row>
    <row r="338" spans="1:9" ht="24" x14ac:dyDescent="0.35">
      <c r="A338" s="89" t="s">
        <v>398</v>
      </c>
      <c r="B338" s="86" t="s">
        <v>848</v>
      </c>
      <c r="C338" s="86"/>
      <c r="D338" s="86"/>
      <c r="E338" s="86"/>
      <c r="F338" s="99"/>
      <c r="G338" s="99">
        <v>7000</v>
      </c>
      <c r="H338" s="99"/>
      <c r="I338" s="100">
        <v>7000</v>
      </c>
    </row>
    <row r="339" spans="1:9" x14ac:dyDescent="0.35">
      <c r="A339" s="89" t="s">
        <v>398</v>
      </c>
      <c r="B339" s="89" t="s">
        <v>832</v>
      </c>
      <c r="C339" s="89" t="s">
        <v>268</v>
      </c>
      <c r="D339" s="98" t="s">
        <v>526</v>
      </c>
      <c r="E339" s="86" t="s">
        <v>706</v>
      </c>
      <c r="F339" s="99"/>
      <c r="G339" s="99"/>
      <c r="H339" s="99">
        <v>-35000</v>
      </c>
      <c r="I339" s="100">
        <v>-35000</v>
      </c>
    </row>
    <row r="340" spans="1:9" x14ac:dyDescent="0.35">
      <c r="A340" s="89" t="s">
        <v>398</v>
      </c>
      <c r="B340" s="89" t="s">
        <v>832</v>
      </c>
      <c r="C340" s="89" t="s">
        <v>268</v>
      </c>
      <c r="D340" s="98" t="s">
        <v>526</v>
      </c>
      <c r="E340" s="86" t="s">
        <v>703</v>
      </c>
      <c r="F340" s="99"/>
      <c r="G340" s="99"/>
      <c r="H340" s="99">
        <v>-218822</v>
      </c>
      <c r="I340" s="100">
        <v>-218822</v>
      </c>
    </row>
    <row r="341" spans="1:9" x14ac:dyDescent="0.35">
      <c r="A341" s="89" t="s">
        <v>398</v>
      </c>
      <c r="B341" s="89" t="s">
        <v>832</v>
      </c>
      <c r="C341" s="89" t="s">
        <v>427</v>
      </c>
      <c r="D341" s="98" t="s">
        <v>526</v>
      </c>
      <c r="E341" s="86" t="s">
        <v>525</v>
      </c>
      <c r="F341" s="99"/>
      <c r="G341" s="99"/>
      <c r="H341" s="99">
        <v>111653</v>
      </c>
      <c r="I341" s="100">
        <v>111653</v>
      </c>
    </row>
    <row r="342" spans="1:9" x14ac:dyDescent="0.35">
      <c r="A342" s="89" t="s">
        <v>398</v>
      </c>
      <c r="B342" s="89" t="s">
        <v>832</v>
      </c>
      <c r="C342" s="89" t="s">
        <v>427</v>
      </c>
      <c r="D342" s="98" t="s">
        <v>523</v>
      </c>
      <c r="E342" s="86" t="s">
        <v>517</v>
      </c>
      <c r="F342" s="99"/>
      <c r="G342" s="99"/>
      <c r="H342" s="99">
        <v>42694</v>
      </c>
      <c r="I342" s="100">
        <v>42694</v>
      </c>
    </row>
    <row r="343" spans="1:9" x14ac:dyDescent="0.35">
      <c r="A343" s="89" t="s">
        <v>398</v>
      </c>
      <c r="B343" s="89" t="s">
        <v>832</v>
      </c>
      <c r="C343" s="89" t="s">
        <v>427</v>
      </c>
      <c r="D343" s="98" t="s">
        <v>518</v>
      </c>
      <c r="E343" s="86" t="s">
        <v>517</v>
      </c>
      <c r="F343" s="99"/>
      <c r="G343" s="99"/>
      <c r="H343" s="99">
        <v>64475</v>
      </c>
      <c r="I343" s="100">
        <v>64475</v>
      </c>
    </row>
    <row r="344" spans="1:9" x14ac:dyDescent="0.35">
      <c r="A344" s="89" t="s">
        <v>398</v>
      </c>
      <c r="B344" s="89" t="s">
        <v>832</v>
      </c>
      <c r="C344" s="89" t="s">
        <v>25</v>
      </c>
      <c r="D344" s="98" t="s">
        <v>526</v>
      </c>
      <c r="E344" s="86" t="s">
        <v>542</v>
      </c>
      <c r="F344" s="99"/>
      <c r="G344" s="99"/>
      <c r="H344" s="99">
        <v>133493</v>
      </c>
      <c r="I344" s="100">
        <v>133493</v>
      </c>
    </row>
    <row r="345" spans="1:9" x14ac:dyDescent="0.35">
      <c r="A345" s="89" t="s">
        <v>398</v>
      </c>
      <c r="B345" s="89" t="s">
        <v>832</v>
      </c>
      <c r="C345" s="89" t="s">
        <v>25</v>
      </c>
      <c r="D345" s="98" t="s">
        <v>526</v>
      </c>
      <c r="E345" s="86" t="s">
        <v>605</v>
      </c>
      <c r="F345" s="99"/>
      <c r="G345" s="99"/>
      <c r="H345" s="99">
        <v>600000</v>
      </c>
      <c r="I345" s="100">
        <v>600000</v>
      </c>
    </row>
    <row r="346" spans="1:9" x14ac:dyDescent="0.35">
      <c r="A346" s="89" t="s">
        <v>398</v>
      </c>
      <c r="B346" s="89" t="s">
        <v>832</v>
      </c>
      <c r="C346" s="89" t="s">
        <v>294</v>
      </c>
      <c r="D346" s="98" t="s">
        <v>526</v>
      </c>
      <c r="E346" s="86" t="s">
        <v>669</v>
      </c>
      <c r="F346" s="99"/>
      <c r="G346" s="99"/>
      <c r="H346" s="99">
        <v>20000</v>
      </c>
      <c r="I346" s="100">
        <v>20000</v>
      </c>
    </row>
    <row r="347" spans="1:9" x14ac:dyDescent="0.35">
      <c r="A347" s="89" t="s">
        <v>398</v>
      </c>
      <c r="B347" s="86" t="s">
        <v>842</v>
      </c>
      <c r="C347" s="86"/>
      <c r="D347" s="86"/>
      <c r="E347" s="86"/>
      <c r="F347" s="99"/>
      <c r="G347" s="99"/>
      <c r="H347" s="99">
        <v>718493</v>
      </c>
      <c r="I347" s="100">
        <v>718493</v>
      </c>
    </row>
    <row r="348" spans="1:9" ht="24" x14ac:dyDescent="0.35">
      <c r="A348" s="86" t="s">
        <v>768</v>
      </c>
      <c r="B348" s="86"/>
      <c r="C348" s="86"/>
      <c r="D348" s="86"/>
      <c r="E348" s="86"/>
      <c r="F348" s="99"/>
      <c r="G348" s="99">
        <v>298577</v>
      </c>
      <c r="H348" s="99">
        <v>718493</v>
      </c>
      <c r="I348" s="100">
        <v>1017070</v>
      </c>
    </row>
    <row r="349" spans="1:9" x14ac:dyDescent="0.35">
      <c r="A349" s="89" t="s">
        <v>21</v>
      </c>
      <c r="B349" s="89" t="s">
        <v>830</v>
      </c>
      <c r="C349" s="89" t="s">
        <v>268</v>
      </c>
      <c r="D349" s="98" t="s">
        <v>376</v>
      </c>
      <c r="E349" s="86" t="s">
        <v>364</v>
      </c>
      <c r="F349" s="99"/>
      <c r="G349" s="99">
        <v>43874</v>
      </c>
      <c r="H349" s="99"/>
      <c r="I349" s="100">
        <v>43874</v>
      </c>
    </row>
    <row r="350" spans="1:9" x14ac:dyDescent="0.35">
      <c r="A350" s="89" t="s">
        <v>21</v>
      </c>
      <c r="B350" s="89" t="s">
        <v>830</v>
      </c>
      <c r="C350" s="89" t="s">
        <v>268</v>
      </c>
      <c r="D350" s="98" t="s">
        <v>18</v>
      </c>
      <c r="E350" s="86" t="s">
        <v>375</v>
      </c>
      <c r="F350" s="99"/>
      <c r="G350" s="99">
        <v>-35000</v>
      </c>
      <c r="H350" s="99"/>
      <c r="I350" s="100">
        <v>-35000</v>
      </c>
    </row>
    <row r="351" spans="1:9" x14ac:dyDescent="0.35">
      <c r="A351" s="89" t="s">
        <v>21</v>
      </c>
      <c r="B351" s="89" t="s">
        <v>830</v>
      </c>
      <c r="C351" s="89" t="s">
        <v>268</v>
      </c>
      <c r="D351" s="98" t="s">
        <v>18</v>
      </c>
      <c r="E351" s="86" t="s">
        <v>370</v>
      </c>
      <c r="F351" s="99"/>
      <c r="G351" s="99">
        <v>281576</v>
      </c>
      <c r="H351" s="99"/>
      <c r="I351" s="100">
        <v>281576</v>
      </c>
    </row>
    <row r="352" spans="1:9" x14ac:dyDescent="0.35">
      <c r="A352" s="89" t="s">
        <v>21</v>
      </c>
      <c r="B352" s="89" t="s">
        <v>830</v>
      </c>
      <c r="C352" s="89" t="s">
        <v>268</v>
      </c>
      <c r="D352" s="98" t="s">
        <v>18</v>
      </c>
      <c r="E352" s="86" t="s">
        <v>369</v>
      </c>
      <c r="F352" s="99"/>
      <c r="G352" s="99">
        <v>-26400</v>
      </c>
      <c r="H352" s="99"/>
      <c r="I352" s="100">
        <v>-26400</v>
      </c>
    </row>
    <row r="353" spans="1:9" x14ac:dyDescent="0.35">
      <c r="A353" s="89" t="s">
        <v>21</v>
      </c>
      <c r="B353" s="89" t="s">
        <v>830</v>
      </c>
      <c r="C353" s="89" t="s">
        <v>268</v>
      </c>
      <c r="D353" s="98" t="s">
        <v>18</v>
      </c>
      <c r="E353" s="86" t="s">
        <v>374</v>
      </c>
      <c r="F353" s="99"/>
      <c r="G353" s="99">
        <v>0</v>
      </c>
      <c r="H353" s="99"/>
      <c r="I353" s="100">
        <v>0</v>
      </c>
    </row>
    <row r="354" spans="1:9" x14ac:dyDescent="0.35">
      <c r="A354" s="89" t="s">
        <v>21</v>
      </c>
      <c r="B354" s="89" t="s">
        <v>830</v>
      </c>
      <c r="C354" s="89" t="s">
        <v>268</v>
      </c>
      <c r="D354" s="98" t="s">
        <v>18</v>
      </c>
      <c r="E354" s="86" t="s">
        <v>706</v>
      </c>
      <c r="F354" s="99"/>
      <c r="G354" s="99"/>
      <c r="H354" s="99">
        <v>-35000</v>
      </c>
      <c r="I354" s="100">
        <v>-35000</v>
      </c>
    </row>
    <row r="355" spans="1:9" x14ac:dyDescent="0.35">
      <c r="A355" s="89" t="s">
        <v>21</v>
      </c>
      <c r="B355" s="89" t="s">
        <v>830</v>
      </c>
      <c r="C355" s="89" t="s">
        <v>268</v>
      </c>
      <c r="D355" s="98" t="s">
        <v>18</v>
      </c>
      <c r="E355" s="86" t="s">
        <v>891</v>
      </c>
      <c r="F355" s="99"/>
      <c r="G355" s="99">
        <v>-200000</v>
      </c>
      <c r="H355" s="99"/>
      <c r="I355" s="100">
        <v>-200000</v>
      </c>
    </row>
    <row r="356" spans="1:9" x14ac:dyDescent="0.35">
      <c r="A356" s="89" t="s">
        <v>21</v>
      </c>
      <c r="B356" s="89" t="s">
        <v>830</v>
      </c>
      <c r="C356" s="89" t="s">
        <v>268</v>
      </c>
      <c r="D356" s="98" t="s">
        <v>18</v>
      </c>
      <c r="E356" s="86" t="s">
        <v>892</v>
      </c>
      <c r="F356" s="99"/>
      <c r="G356" s="99">
        <v>200000</v>
      </c>
      <c r="H356" s="99"/>
      <c r="I356" s="100">
        <v>200000</v>
      </c>
    </row>
    <row r="357" spans="1:9" x14ac:dyDescent="0.35">
      <c r="A357" s="89" t="s">
        <v>21</v>
      </c>
      <c r="B357" s="89" t="s">
        <v>830</v>
      </c>
      <c r="C357" s="89" t="s">
        <v>268</v>
      </c>
      <c r="D357" s="98" t="s">
        <v>18</v>
      </c>
      <c r="E357" s="86" t="s">
        <v>364</v>
      </c>
      <c r="F357" s="99"/>
      <c r="G357" s="99">
        <v>-43874</v>
      </c>
      <c r="H357" s="99"/>
      <c r="I357" s="100">
        <v>-43874</v>
      </c>
    </row>
    <row r="358" spans="1:9" x14ac:dyDescent="0.35">
      <c r="A358" s="89" t="s">
        <v>21</v>
      </c>
      <c r="B358" s="89" t="s">
        <v>830</v>
      </c>
      <c r="C358" s="89" t="s">
        <v>25</v>
      </c>
      <c r="D358" s="98" t="s">
        <v>18</v>
      </c>
      <c r="E358" s="86" t="s">
        <v>542</v>
      </c>
      <c r="F358" s="99"/>
      <c r="G358" s="99"/>
      <c r="H358" s="99">
        <v>133493</v>
      </c>
      <c r="I358" s="100">
        <v>133493</v>
      </c>
    </row>
    <row r="359" spans="1:9" x14ac:dyDescent="0.35">
      <c r="A359" s="89" t="s">
        <v>21</v>
      </c>
      <c r="B359" s="89" t="s">
        <v>830</v>
      </c>
      <c r="C359" s="89" t="s">
        <v>25</v>
      </c>
      <c r="D359" s="98" t="s">
        <v>18</v>
      </c>
      <c r="E359" s="86" t="s">
        <v>605</v>
      </c>
      <c r="F359" s="99"/>
      <c r="G359" s="99"/>
      <c r="H359" s="99">
        <v>600000</v>
      </c>
      <c r="I359" s="100">
        <v>600000</v>
      </c>
    </row>
    <row r="360" spans="1:9" x14ac:dyDescent="0.35">
      <c r="A360" s="89" t="s">
        <v>21</v>
      </c>
      <c r="B360" s="89" t="s">
        <v>830</v>
      </c>
      <c r="C360" s="89" t="s">
        <v>25</v>
      </c>
      <c r="D360" s="98" t="s">
        <v>18</v>
      </c>
      <c r="E360" s="86" t="s">
        <v>17</v>
      </c>
      <c r="F360" s="99"/>
      <c r="G360" s="99">
        <v>35000</v>
      </c>
      <c r="H360" s="99"/>
      <c r="I360" s="100">
        <v>35000</v>
      </c>
    </row>
    <row r="361" spans="1:9" x14ac:dyDescent="0.35">
      <c r="A361" s="89" t="s">
        <v>21</v>
      </c>
      <c r="B361" s="89" t="s">
        <v>830</v>
      </c>
      <c r="C361" s="89" t="s">
        <v>72</v>
      </c>
      <c r="D361" s="98" t="s">
        <v>18</v>
      </c>
      <c r="E361" s="86" t="s">
        <v>335</v>
      </c>
      <c r="F361" s="99"/>
      <c r="G361" s="99">
        <v>50000</v>
      </c>
      <c r="H361" s="99"/>
      <c r="I361" s="100">
        <v>50000</v>
      </c>
    </row>
    <row r="362" spans="1:9" x14ac:dyDescent="0.35">
      <c r="A362" s="89" t="s">
        <v>21</v>
      </c>
      <c r="B362" s="89" t="s">
        <v>830</v>
      </c>
      <c r="C362" s="89" t="s">
        <v>72</v>
      </c>
      <c r="D362" s="98" t="s">
        <v>18</v>
      </c>
      <c r="E362" s="86" t="s">
        <v>78</v>
      </c>
      <c r="F362" s="99"/>
      <c r="G362" s="99">
        <v>-50000</v>
      </c>
      <c r="H362" s="99"/>
      <c r="I362" s="100">
        <v>-50000</v>
      </c>
    </row>
    <row r="363" spans="1:9" x14ac:dyDescent="0.35">
      <c r="A363" s="89" t="s">
        <v>21</v>
      </c>
      <c r="B363" s="89" t="s">
        <v>830</v>
      </c>
      <c r="C363" s="89" t="s">
        <v>495</v>
      </c>
      <c r="D363" s="98" t="s">
        <v>504</v>
      </c>
      <c r="E363" s="86" t="s">
        <v>508</v>
      </c>
      <c r="F363" s="99"/>
      <c r="G363" s="99">
        <v>13296</v>
      </c>
      <c r="H363" s="99"/>
      <c r="I363" s="100">
        <v>13296</v>
      </c>
    </row>
    <row r="364" spans="1:9" x14ac:dyDescent="0.35">
      <c r="A364" s="89" t="s">
        <v>21</v>
      </c>
      <c r="B364" s="89" t="s">
        <v>830</v>
      </c>
      <c r="C364" s="89" t="s">
        <v>495</v>
      </c>
      <c r="D364" s="98" t="s">
        <v>504</v>
      </c>
      <c r="E364" s="86" t="s">
        <v>503</v>
      </c>
      <c r="F364" s="99"/>
      <c r="G364" s="99">
        <v>2334</v>
      </c>
      <c r="H364" s="99"/>
      <c r="I364" s="100">
        <v>2334</v>
      </c>
    </row>
    <row r="365" spans="1:9" x14ac:dyDescent="0.35">
      <c r="A365" s="89" t="s">
        <v>21</v>
      </c>
      <c r="B365" s="89" t="s">
        <v>830</v>
      </c>
      <c r="C365" s="89" t="s">
        <v>294</v>
      </c>
      <c r="D365" s="98" t="s">
        <v>18</v>
      </c>
      <c r="E365" s="86" t="s">
        <v>669</v>
      </c>
      <c r="F365" s="99"/>
      <c r="G365" s="99"/>
      <c r="H365" s="99">
        <v>20000</v>
      </c>
      <c r="I365" s="100">
        <v>20000</v>
      </c>
    </row>
    <row r="366" spans="1:9" ht="24" x14ac:dyDescent="0.35">
      <c r="A366" s="89" t="s">
        <v>21</v>
      </c>
      <c r="B366" s="86" t="s">
        <v>849</v>
      </c>
      <c r="C366" s="86"/>
      <c r="D366" s="86"/>
      <c r="E366" s="86"/>
      <c r="F366" s="99"/>
      <c r="G366" s="99">
        <v>270806</v>
      </c>
      <c r="H366" s="99">
        <v>718493</v>
      </c>
      <c r="I366" s="100">
        <v>989299</v>
      </c>
    </row>
    <row r="367" spans="1:9" x14ac:dyDescent="0.35">
      <c r="A367" s="89" t="s">
        <v>21</v>
      </c>
      <c r="B367" s="89" t="s">
        <v>835</v>
      </c>
      <c r="C367" s="89" t="s">
        <v>268</v>
      </c>
      <c r="D367" s="98" t="s">
        <v>388</v>
      </c>
      <c r="E367" s="86" t="s">
        <v>387</v>
      </c>
      <c r="F367" s="99"/>
      <c r="G367" s="99">
        <v>26400</v>
      </c>
      <c r="H367" s="99"/>
      <c r="I367" s="100">
        <v>26400</v>
      </c>
    </row>
    <row r="368" spans="1:9" ht="24" x14ac:dyDescent="0.35">
      <c r="A368" s="89" t="s">
        <v>21</v>
      </c>
      <c r="B368" s="86" t="s">
        <v>846</v>
      </c>
      <c r="C368" s="86"/>
      <c r="D368" s="86"/>
      <c r="E368" s="86"/>
      <c r="F368" s="99"/>
      <c r="G368" s="99">
        <v>26400</v>
      </c>
      <c r="H368" s="99"/>
      <c r="I368" s="100">
        <v>26400</v>
      </c>
    </row>
    <row r="369" spans="1:9" x14ac:dyDescent="0.35">
      <c r="A369" s="89" t="s">
        <v>21</v>
      </c>
      <c r="B369" s="89" t="s">
        <v>839</v>
      </c>
      <c r="C369" s="89" t="s">
        <v>129</v>
      </c>
      <c r="D369" s="98" t="s">
        <v>404</v>
      </c>
      <c r="E369" s="86" t="s">
        <v>403</v>
      </c>
      <c r="F369" s="99"/>
      <c r="G369" s="99">
        <v>7000</v>
      </c>
      <c r="H369" s="99"/>
      <c r="I369" s="100">
        <v>7000</v>
      </c>
    </row>
    <row r="370" spans="1:9" ht="24" x14ac:dyDescent="0.35">
      <c r="A370" s="89" t="s">
        <v>21</v>
      </c>
      <c r="B370" s="86" t="s">
        <v>848</v>
      </c>
      <c r="C370" s="86"/>
      <c r="D370" s="86"/>
      <c r="E370" s="86"/>
      <c r="F370" s="99"/>
      <c r="G370" s="99">
        <v>7000</v>
      </c>
      <c r="H370" s="99"/>
      <c r="I370" s="100">
        <v>7000</v>
      </c>
    </row>
    <row r="371" spans="1:9" ht="24" x14ac:dyDescent="0.35">
      <c r="A371" s="86" t="s">
        <v>769</v>
      </c>
      <c r="B371" s="86"/>
      <c r="C371" s="86"/>
      <c r="D371" s="86"/>
      <c r="E371" s="86"/>
      <c r="F371" s="99"/>
      <c r="G371" s="99">
        <v>304206</v>
      </c>
      <c r="H371" s="99">
        <v>718493</v>
      </c>
      <c r="I371" s="100">
        <v>1022699</v>
      </c>
    </row>
    <row r="372" spans="1:9" x14ac:dyDescent="0.35">
      <c r="A372" s="86" t="s">
        <v>899</v>
      </c>
      <c r="B372" s="86"/>
      <c r="C372" s="86"/>
      <c r="D372" s="86"/>
      <c r="E372" s="86"/>
      <c r="F372" s="99">
        <v>0</v>
      </c>
      <c r="G372" s="99">
        <v>645036</v>
      </c>
      <c r="H372" s="99">
        <v>2484052</v>
      </c>
      <c r="I372" s="100">
        <v>3129088</v>
      </c>
    </row>
  </sheetData>
  <pageMargins left="0.7" right="0.7" top="0.75" bottom="0.75" header="0.3" footer="0.3"/>
  <pageSetup paperSize="9" orientation="portrait" horizontalDpi="4294967293" verticalDpi="4294967293"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Q364"/>
  <sheetViews>
    <sheetView topLeftCell="F1" zoomScaleNormal="100" workbookViewId="0">
      <selection activeCell="S9" sqref="S9"/>
    </sheetView>
  </sheetViews>
  <sheetFormatPr defaultRowHeight="12" x14ac:dyDescent="0.3"/>
  <cols>
    <col min="1" max="1" width="278.1796875" style="101" bestFit="1" customWidth="1"/>
    <col min="2" max="2" width="12" style="101" bestFit="1" customWidth="1"/>
    <col min="3" max="3" width="26.7265625" style="101" customWidth="1"/>
    <col min="4" max="4" width="11.90625" style="101" bestFit="1" customWidth="1"/>
    <col min="5" max="5" width="48.36328125" style="101" bestFit="1" customWidth="1"/>
    <col min="6" max="6" width="10.36328125" style="101" bestFit="1" customWidth="1"/>
    <col min="7" max="7" width="19.6328125" style="101" bestFit="1" customWidth="1"/>
    <col min="8" max="8" width="12.36328125" style="101" bestFit="1" customWidth="1"/>
    <col min="9" max="9" width="43.36328125" style="101" bestFit="1" customWidth="1"/>
    <col min="10" max="10" width="8.90625" style="101" bestFit="1" customWidth="1"/>
    <col min="11" max="11" width="23.1796875" style="101" bestFit="1" customWidth="1"/>
    <col min="12" max="12" width="8.90625" style="101" bestFit="1" customWidth="1"/>
    <col min="13" max="13" width="10.453125" style="101" bestFit="1" customWidth="1"/>
    <col min="14" max="14" width="33.7265625" style="101" bestFit="1" customWidth="1"/>
    <col min="15" max="15" width="7.90625" style="101" bestFit="1" customWidth="1"/>
    <col min="16" max="16" width="25.54296875" style="101" bestFit="1" customWidth="1"/>
    <col min="17" max="17" width="10.1796875" style="101" bestFit="1" customWidth="1"/>
    <col min="18" max="16384" width="8.7265625" style="101"/>
  </cols>
  <sheetData>
    <row r="1" spans="1:17" x14ac:dyDescent="0.3">
      <c r="A1" s="101" t="s">
        <v>0</v>
      </c>
      <c r="B1" s="101" t="s">
        <v>1</v>
      </c>
      <c r="C1" s="101" t="s">
        <v>2</v>
      </c>
      <c r="D1" s="101" t="s">
        <v>3</v>
      </c>
      <c r="E1" s="101" t="s">
        <v>4</v>
      </c>
      <c r="F1" s="101" t="s">
        <v>5</v>
      </c>
      <c r="G1" s="101" t="s">
        <v>6</v>
      </c>
      <c r="H1" s="101" t="s">
        <v>7</v>
      </c>
      <c r="I1" s="101" t="s">
        <v>8</v>
      </c>
      <c r="J1" s="101" t="s">
        <v>9</v>
      </c>
      <c r="K1" s="101" t="s">
        <v>10</v>
      </c>
      <c r="L1" s="101" t="s">
        <v>11</v>
      </c>
      <c r="M1" s="101" t="s">
        <v>12</v>
      </c>
      <c r="N1" s="101" t="s">
        <v>13</v>
      </c>
      <c r="O1" s="101" t="s">
        <v>14</v>
      </c>
      <c r="P1" s="101" t="s">
        <v>15</v>
      </c>
      <c r="Q1" s="101" t="s">
        <v>16</v>
      </c>
    </row>
    <row r="2" spans="1:17" x14ac:dyDescent="0.3">
      <c r="A2" s="101" t="s">
        <v>17</v>
      </c>
      <c r="B2" s="101">
        <v>35000</v>
      </c>
      <c r="C2" s="101" t="s">
        <v>830</v>
      </c>
      <c r="D2" s="101" t="s">
        <v>18</v>
      </c>
      <c r="E2" s="101" t="s">
        <v>19</v>
      </c>
      <c r="F2" s="101" t="s">
        <v>20</v>
      </c>
      <c r="G2" s="101" t="s">
        <v>21</v>
      </c>
      <c r="H2" s="101" t="s">
        <v>22</v>
      </c>
      <c r="I2" s="101" t="s">
        <v>23</v>
      </c>
      <c r="J2" s="101" t="s">
        <v>24</v>
      </c>
      <c r="K2" s="101" t="s">
        <v>25</v>
      </c>
      <c r="L2" s="101" t="str">
        <f>LEFT(M2,2)</f>
        <v>09</v>
      </c>
      <c r="M2" s="101" t="s">
        <v>26</v>
      </c>
      <c r="N2" s="101" t="s">
        <v>27</v>
      </c>
      <c r="O2" s="101" t="s">
        <v>28</v>
      </c>
      <c r="P2" s="101" t="s">
        <v>29</v>
      </c>
      <c r="Q2" s="101" t="s">
        <v>30</v>
      </c>
    </row>
    <row r="3" spans="1:17" x14ac:dyDescent="0.3">
      <c r="A3" s="101" t="s">
        <v>31</v>
      </c>
      <c r="B3" s="101">
        <v>101932</v>
      </c>
      <c r="C3" s="101" t="s">
        <v>837</v>
      </c>
      <c r="D3" s="101" t="s">
        <v>32</v>
      </c>
      <c r="E3" s="101" t="s">
        <v>33</v>
      </c>
      <c r="F3" s="101" t="s">
        <v>34</v>
      </c>
      <c r="G3" s="101" t="s">
        <v>35</v>
      </c>
      <c r="H3" s="101" t="s">
        <v>36</v>
      </c>
      <c r="I3" s="101" t="s">
        <v>37</v>
      </c>
      <c r="J3" s="101" t="s">
        <v>38</v>
      </c>
      <c r="K3" s="101" t="s">
        <v>39</v>
      </c>
      <c r="L3" s="101" t="str">
        <f t="shared" ref="L3:L66" si="0">LEFT(M3,2)</f>
        <v>10</v>
      </c>
      <c r="M3" s="101" t="s">
        <v>40</v>
      </c>
      <c r="N3" s="101" t="s">
        <v>41</v>
      </c>
      <c r="O3" s="101" t="s">
        <v>42</v>
      </c>
      <c r="P3" s="101" t="s">
        <v>42</v>
      </c>
      <c r="Q3" s="101" t="s">
        <v>30</v>
      </c>
    </row>
    <row r="4" spans="1:17" x14ac:dyDescent="0.3">
      <c r="A4" s="101" t="s">
        <v>43</v>
      </c>
      <c r="B4" s="101">
        <v>-2370</v>
      </c>
      <c r="C4" s="101" t="s">
        <v>831</v>
      </c>
      <c r="D4" s="101" t="s">
        <v>44</v>
      </c>
      <c r="E4" s="101" t="s">
        <v>45</v>
      </c>
      <c r="F4" s="101" t="s">
        <v>46</v>
      </c>
      <c r="G4" s="101" t="s">
        <v>47</v>
      </c>
      <c r="H4" s="101" t="s">
        <v>48</v>
      </c>
      <c r="I4" s="101" t="s">
        <v>49</v>
      </c>
      <c r="J4" s="101" t="s">
        <v>38</v>
      </c>
      <c r="K4" s="101" t="s">
        <v>39</v>
      </c>
      <c r="L4" s="101" t="str">
        <f t="shared" si="0"/>
        <v>10</v>
      </c>
      <c r="M4" s="101" t="s">
        <v>40</v>
      </c>
      <c r="N4" s="101" t="s">
        <v>41</v>
      </c>
      <c r="O4" s="101" t="s">
        <v>42</v>
      </c>
      <c r="P4" s="101" t="s">
        <v>42</v>
      </c>
      <c r="Q4" s="101" t="s">
        <v>30</v>
      </c>
    </row>
    <row r="5" spans="1:17" x14ac:dyDescent="0.3">
      <c r="A5" s="101" t="s">
        <v>43</v>
      </c>
      <c r="B5" s="101">
        <v>-92266</v>
      </c>
      <c r="C5" s="101" t="s">
        <v>831</v>
      </c>
      <c r="D5" s="101" t="s">
        <v>44</v>
      </c>
      <c r="E5" s="101" t="s">
        <v>45</v>
      </c>
      <c r="F5" s="101" t="s">
        <v>46</v>
      </c>
      <c r="G5" s="101" t="s">
        <v>47</v>
      </c>
      <c r="H5" s="101" t="s">
        <v>48</v>
      </c>
      <c r="I5" s="101" t="s">
        <v>49</v>
      </c>
      <c r="J5" s="101" t="s">
        <v>38</v>
      </c>
      <c r="K5" s="101" t="s">
        <v>39</v>
      </c>
      <c r="L5" s="101" t="str">
        <f t="shared" si="0"/>
        <v>10</v>
      </c>
      <c r="M5" s="101" t="s">
        <v>40</v>
      </c>
      <c r="N5" s="101" t="s">
        <v>41</v>
      </c>
      <c r="O5" s="101" t="s">
        <v>42</v>
      </c>
      <c r="P5" s="101" t="s">
        <v>42</v>
      </c>
      <c r="Q5" s="101" t="s">
        <v>30</v>
      </c>
    </row>
    <row r="6" spans="1:17" x14ac:dyDescent="0.3">
      <c r="A6" s="101" t="s">
        <v>50</v>
      </c>
      <c r="B6" s="101">
        <v>-34538</v>
      </c>
      <c r="C6" s="101" t="s">
        <v>837</v>
      </c>
      <c r="D6" s="101" t="s">
        <v>51</v>
      </c>
      <c r="E6" s="101" t="s">
        <v>52</v>
      </c>
      <c r="F6" s="101" t="s">
        <v>34</v>
      </c>
      <c r="G6" s="101" t="s">
        <v>35</v>
      </c>
      <c r="H6" s="101" t="s">
        <v>53</v>
      </c>
      <c r="I6" s="101" t="s">
        <v>54</v>
      </c>
      <c r="J6" s="101" t="s">
        <v>55</v>
      </c>
      <c r="K6" s="101" t="s">
        <v>56</v>
      </c>
      <c r="L6" s="101" t="str">
        <f t="shared" si="0"/>
        <v>09</v>
      </c>
      <c r="M6" s="101" t="s">
        <v>57</v>
      </c>
      <c r="N6" s="101" t="s">
        <v>58</v>
      </c>
      <c r="O6" s="101" t="s">
        <v>42</v>
      </c>
      <c r="P6" s="101" t="s">
        <v>42</v>
      </c>
      <c r="Q6" s="101" t="s">
        <v>30</v>
      </c>
    </row>
    <row r="7" spans="1:17" x14ac:dyDescent="0.3">
      <c r="A7" s="101" t="s">
        <v>59</v>
      </c>
      <c r="B7" s="101">
        <v>-29515</v>
      </c>
      <c r="C7" s="101" t="s">
        <v>837</v>
      </c>
      <c r="D7" s="101" t="s">
        <v>60</v>
      </c>
      <c r="E7" s="101" t="s">
        <v>61</v>
      </c>
      <c r="F7" s="101" t="s">
        <v>34</v>
      </c>
      <c r="G7" s="101" t="s">
        <v>35</v>
      </c>
      <c r="H7" s="101" t="s">
        <v>62</v>
      </c>
      <c r="I7" s="101" t="s">
        <v>63</v>
      </c>
      <c r="J7" s="101" t="s">
        <v>55</v>
      </c>
      <c r="K7" s="101" t="s">
        <v>56</v>
      </c>
      <c r="L7" s="101" t="str">
        <f t="shared" si="0"/>
        <v>09</v>
      </c>
      <c r="M7" s="101" t="s">
        <v>57</v>
      </c>
      <c r="N7" s="101" t="s">
        <v>58</v>
      </c>
      <c r="O7" s="101" t="s">
        <v>42</v>
      </c>
      <c r="P7" s="101" t="s">
        <v>42</v>
      </c>
      <c r="Q7" s="101" t="s">
        <v>30</v>
      </c>
    </row>
    <row r="8" spans="1:17" x14ac:dyDescent="0.3">
      <c r="A8" s="101" t="s">
        <v>64</v>
      </c>
      <c r="B8" s="101">
        <v>70000</v>
      </c>
      <c r="C8" s="101" t="s">
        <v>837</v>
      </c>
      <c r="D8" s="101" t="s">
        <v>51</v>
      </c>
      <c r="E8" s="101" t="s">
        <v>52</v>
      </c>
      <c r="F8" s="101" t="s">
        <v>34</v>
      </c>
      <c r="G8" s="101" t="s">
        <v>35</v>
      </c>
      <c r="H8" s="101" t="s">
        <v>65</v>
      </c>
      <c r="I8" s="101" t="s">
        <v>66</v>
      </c>
      <c r="J8" s="101" t="s">
        <v>55</v>
      </c>
      <c r="K8" s="101" t="s">
        <v>56</v>
      </c>
      <c r="L8" s="101" t="str">
        <f t="shared" si="0"/>
        <v>09</v>
      </c>
      <c r="M8" s="101" t="s">
        <v>57</v>
      </c>
      <c r="N8" s="101" t="s">
        <v>58</v>
      </c>
      <c r="O8" s="101" t="s">
        <v>42</v>
      </c>
      <c r="P8" s="101" t="s">
        <v>42</v>
      </c>
      <c r="Q8" s="101" t="s">
        <v>30</v>
      </c>
    </row>
    <row r="9" spans="1:17" x14ac:dyDescent="0.3">
      <c r="A9" s="101" t="s">
        <v>67</v>
      </c>
      <c r="B9" s="101">
        <v>-70000</v>
      </c>
      <c r="C9" s="101" t="s">
        <v>837</v>
      </c>
      <c r="D9" s="101" t="s">
        <v>60</v>
      </c>
      <c r="E9" s="101" t="s">
        <v>61</v>
      </c>
      <c r="F9" s="101" t="s">
        <v>34</v>
      </c>
      <c r="G9" s="101" t="s">
        <v>35</v>
      </c>
      <c r="H9" s="101" t="s">
        <v>65</v>
      </c>
      <c r="I9" s="101" t="s">
        <v>66</v>
      </c>
      <c r="J9" s="101" t="s">
        <v>55</v>
      </c>
      <c r="K9" s="101" t="s">
        <v>56</v>
      </c>
      <c r="L9" s="101" t="str">
        <f t="shared" si="0"/>
        <v>09</v>
      </c>
      <c r="M9" s="101" t="s">
        <v>57</v>
      </c>
      <c r="N9" s="101" t="s">
        <v>58</v>
      </c>
      <c r="O9" s="101" t="s">
        <v>42</v>
      </c>
      <c r="P9" s="101" t="s">
        <v>42</v>
      </c>
      <c r="Q9" s="101" t="s">
        <v>30</v>
      </c>
    </row>
    <row r="10" spans="1:17" x14ac:dyDescent="0.3">
      <c r="A10" s="101" t="s">
        <v>68</v>
      </c>
      <c r="B10" s="101">
        <v>1643</v>
      </c>
      <c r="C10" s="101" t="s">
        <v>837</v>
      </c>
      <c r="D10" s="101" t="s">
        <v>69</v>
      </c>
      <c r="E10" s="101" t="s">
        <v>70</v>
      </c>
      <c r="F10" s="101" t="s">
        <v>34</v>
      </c>
      <c r="G10" s="101" t="s">
        <v>35</v>
      </c>
      <c r="H10" s="101" t="s">
        <v>42</v>
      </c>
      <c r="I10" s="101" t="s">
        <v>42</v>
      </c>
      <c r="J10" s="101" t="s">
        <v>71</v>
      </c>
      <c r="K10" s="101" t="s">
        <v>72</v>
      </c>
      <c r="L10" s="101" t="str">
        <f t="shared" si="0"/>
        <v>09</v>
      </c>
      <c r="M10" s="101" t="s">
        <v>73</v>
      </c>
      <c r="N10" s="101" t="s">
        <v>74</v>
      </c>
      <c r="O10" s="101" t="s">
        <v>42</v>
      </c>
      <c r="P10" s="101" t="s">
        <v>42</v>
      </c>
      <c r="Q10" s="101" t="s">
        <v>30</v>
      </c>
    </row>
    <row r="11" spans="1:17" x14ac:dyDescent="0.3">
      <c r="A11" s="101" t="s">
        <v>75</v>
      </c>
      <c r="B11" s="101">
        <v>1000</v>
      </c>
      <c r="C11" s="101" t="s">
        <v>837</v>
      </c>
      <c r="D11" s="101" t="s">
        <v>76</v>
      </c>
      <c r="E11" s="101" t="s">
        <v>77</v>
      </c>
      <c r="F11" s="101" t="s">
        <v>34</v>
      </c>
      <c r="G11" s="101" t="s">
        <v>35</v>
      </c>
      <c r="H11" s="101" t="s">
        <v>42</v>
      </c>
      <c r="I11" s="101" t="s">
        <v>42</v>
      </c>
      <c r="J11" s="101" t="s">
        <v>71</v>
      </c>
      <c r="K11" s="101" t="s">
        <v>72</v>
      </c>
      <c r="L11" s="101" t="str">
        <f t="shared" si="0"/>
        <v>09</v>
      </c>
      <c r="M11" s="101" t="s">
        <v>73</v>
      </c>
      <c r="N11" s="101" t="s">
        <v>74</v>
      </c>
      <c r="O11" s="101" t="s">
        <v>42</v>
      </c>
      <c r="P11" s="101" t="s">
        <v>42</v>
      </c>
      <c r="Q11" s="101" t="s">
        <v>30</v>
      </c>
    </row>
    <row r="12" spans="1:17" x14ac:dyDescent="0.3">
      <c r="A12" s="101" t="s">
        <v>78</v>
      </c>
      <c r="B12" s="101">
        <v>-50000</v>
      </c>
      <c r="C12" s="101" t="s">
        <v>830</v>
      </c>
      <c r="D12" s="101" t="s">
        <v>18</v>
      </c>
      <c r="E12" s="101" t="s">
        <v>19</v>
      </c>
      <c r="F12" s="101" t="s">
        <v>20</v>
      </c>
      <c r="G12" s="101" t="s">
        <v>21</v>
      </c>
      <c r="H12" s="101" t="s">
        <v>79</v>
      </c>
      <c r="I12" s="101" t="s">
        <v>80</v>
      </c>
      <c r="J12" s="101" t="s">
        <v>71</v>
      </c>
      <c r="K12" s="101" t="s">
        <v>72</v>
      </c>
      <c r="L12" s="101" t="str">
        <f t="shared" si="0"/>
        <v>09</v>
      </c>
      <c r="M12" s="101" t="s">
        <v>73</v>
      </c>
      <c r="N12" s="101" t="s">
        <v>74</v>
      </c>
      <c r="O12" s="101" t="s">
        <v>42</v>
      </c>
      <c r="P12" s="101" t="s">
        <v>42</v>
      </c>
      <c r="Q12" s="101" t="s">
        <v>30</v>
      </c>
    </row>
    <row r="13" spans="1:17" x14ac:dyDescent="0.3">
      <c r="A13" s="101" t="s">
        <v>81</v>
      </c>
      <c r="B13" s="101">
        <v>1000</v>
      </c>
      <c r="C13" s="101" t="s">
        <v>837</v>
      </c>
      <c r="D13" s="101" t="s">
        <v>51</v>
      </c>
      <c r="E13" s="101" t="s">
        <v>52</v>
      </c>
      <c r="F13" s="101" t="s">
        <v>34</v>
      </c>
      <c r="G13" s="101" t="s">
        <v>35</v>
      </c>
      <c r="H13" s="101" t="s">
        <v>42</v>
      </c>
      <c r="I13" s="101" t="s">
        <v>42</v>
      </c>
      <c r="J13" s="101" t="s">
        <v>82</v>
      </c>
      <c r="K13" s="101" t="s">
        <v>83</v>
      </c>
      <c r="L13" s="101" t="str">
        <f t="shared" si="0"/>
        <v>09</v>
      </c>
      <c r="M13" s="101" t="s">
        <v>73</v>
      </c>
      <c r="N13" s="101" t="s">
        <v>74</v>
      </c>
      <c r="O13" s="101" t="s">
        <v>42</v>
      </c>
      <c r="P13" s="101" t="s">
        <v>42</v>
      </c>
      <c r="Q13" s="101" t="s">
        <v>30</v>
      </c>
    </row>
    <row r="14" spans="1:17" x14ac:dyDescent="0.3">
      <c r="A14" s="101" t="s">
        <v>81</v>
      </c>
      <c r="B14" s="101">
        <v>-1000</v>
      </c>
      <c r="C14" s="101" t="s">
        <v>837</v>
      </c>
      <c r="D14" s="101" t="s">
        <v>84</v>
      </c>
      <c r="E14" s="101" t="s">
        <v>85</v>
      </c>
      <c r="F14" s="101" t="s">
        <v>34</v>
      </c>
      <c r="G14" s="101" t="s">
        <v>35</v>
      </c>
      <c r="H14" s="101" t="s">
        <v>42</v>
      </c>
      <c r="I14" s="101" t="s">
        <v>42</v>
      </c>
      <c r="J14" s="101" t="s">
        <v>82</v>
      </c>
      <c r="K14" s="101" t="s">
        <v>83</v>
      </c>
      <c r="L14" s="101" t="str">
        <f t="shared" si="0"/>
        <v>09</v>
      </c>
      <c r="M14" s="101" t="s">
        <v>73</v>
      </c>
      <c r="N14" s="101" t="s">
        <v>74</v>
      </c>
      <c r="O14" s="101" t="s">
        <v>42</v>
      </c>
      <c r="P14" s="101" t="s">
        <v>42</v>
      </c>
      <c r="Q14" s="101" t="s">
        <v>30</v>
      </c>
    </row>
    <row r="15" spans="1:17" x14ac:dyDescent="0.3">
      <c r="A15" s="101" t="s">
        <v>86</v>
      </c>
      <c r="B15" s="101">
        <v>500</v>
      </c>
      <c r="C15" s="101" t="s">
        <v>837</v>
      </c>
      <c r="D15" s="101" t="s">
        <v>87</v>
      </c>
      <c r="E15" s="101" t="s">
        <v>88</v>
      </c>
      <c r="F15" s="101" t="s">
        <v>34</v>
      </c>
      <c r="G15" s="101" t="s">
        <v>35</v>
      </c>
      <c r="H15" s="101" t="s">
        <v>42</v>
      </c>
      <c r="I15" s="101" t="s">
        <v>42</v>
      </c>
      <c r="J15" s="101" t="s">
        <v>82</v>
      </c>
      <c r="K15" s="101" t="s">
        <v>83</v>
      </c>
      <c r="L15" s="101" t="str">
        <f t="shared" si="0"/>
        <v>09</v>
      </c>
      <c r="M15" s="101" t="s">
        <v>73</v>
      </c>
      <c r="N15" s="101" t="s">
        <v>74</v>
      </c>
      <c r="O15" s="101" t="s">
        <v>42</v>
      </c>
      <c r="P15" s="101" t="s">
        <v>42</v>
      </c>
      <c r="Q15" s="101" t="s">
        <v>30</v>
      </c>
    </row>
    <row r="16" spans="1:17" x14ac:dyDescent="0.3">
      <c r="A16" s="101" t="s">
        <v>81</v>
      </c>
      <c r="B16" s="101">
        <v>6</v>
      </c>
      <c r="C16" s="101" t="s">
        <v>836</v>
      </c>
      <c r="D16" s="101" t="s">
        <v>89</v>
      </c>
      <c r="E16" s="101" t="s">
        <v>90</v>
      </c>
      <c r="F16" s="101" t="s">
        <v>34</v>
      </c>
      <c r="G16" s="101" t="s">
        <v>35</v>
      </c>
      <c r="H16" s="101" t="s">
        <v>42</v>
      </c>
      <c r="I16" s="101" t="s">
        <v>42</v>
      </c>
      <c r="J16" s="101" t="s">
        <v>91</v>
      </c>
      <c r="K16" s="101" t="s">
        <v>92</v>
      </c>
      <c r="L16" s="101" t="str">
        <f t="shared" si="0"/>
        <v>10</v>
      </c>
      <c r="M16" s="101" t="s">
        <v>93</v>
      </c>
      <c r="N16" s="101" t="s">
        <v>94</v>
      </c>
      <c r="O16" s="101" t="s">
        <v>42</v>
      </c>
      <c r="P16" s="101" t="s">
        <v>42</v>
      </c>
      <c r="Q16" s="101" t="s">
        <v>30</v>
      </c>
    </row>
    <row r="17" spans="1:17" x14ac:dyDescent="0.3">
      <c r="A17" s="101" t="s">
        <v>81</v>
      </c>
      <c r="B17" s="101">
        <v>9</v>
      </c>
      <c r="C17" s="101" t="s">
        <v>836</v>
      </c>
      <c r="D17" s="101" t="s">
        <v>95</v>
      </c>
      <c r="E17" s="101" t="s">
        <v>96</v>
      </c>
      <c r="F17" s="101" t="s">
        <v>34</v>
      </c>
      <c r="G17" s="101" t="s">
        <v>35</v>
      </c>
      <c r="H17" s="101" t="s">
        <v>42</v>
      </c>
      <c r="I17" s="101" t="s">
        <v>42</v>
      </c>
      <c r="J17" s="101" t="s">
        <v>91</v>
      </c>
      <c r="K17" s="101" t="s">
        <v>92</v>
      </c>
      <c r="L17" s="101" t="str">
        <f t="shared" si="0"/>
        <v>10</v>
      </c>
      <c r="M17" s="101" t="s">
        <v>93</v>
      </c>
      <c r="N17" s="101" t="s">
        <v>94</v>
      </c>
      <c r="O17" s="101" t="s">
        <v>42</v>
      </c>
      <c r="P17" s="101" t="s">
        <v>42</v>
      </c>
      <c r="Q17" s="101" t="s">
        <v>30</v>
      </c>
    </row>
    <row r="18" spans="1:17" x14ac:dyDescent="0.3">
      <c r="A18" s="101" t="s">
        <v>81</v>
      </c>
      <c r="B18" s="101">
        <v>21</v>
      </c>
      <c r="C18" s="101" t="s">
        <v>836</v>
      </c>
      <c r="D18" s="101" t="s">
        <v>97</v>
      </c>
      <c r="E18" s="101" t="s">
        <v>98</v>
      </c>
      <c r="F18" s="101" t="s">
        <v>34</v>
      </c>
      <c r="G18" s="101" t="s">
        <v>35</v>
      </c>
      <c r="H18" s="101" t="s">
        <v>42</v>
      </c>
      <c r="I18" s="101" t="s">
        <v>42</v>
      </c>
      <c r="J18" s="101" t="s">
        <v>91</v>
      </c>
      <c r="K18" s="101" t="s">
        <v>92</v>
      </c>
      <c r="L18" s="101" t="str">
        <f t="shared" si="0"/>
        <v>10</v>
      </c>
      <c r="M18" s="101" t="s">
        <v>93</v>
      </c>
      <c r="N18" s="101" t="s">
        <v>94</v>
      </c>
      <c r="O18" s="101" t="s">
        <v>42</v>
      </c>
      <c r="P18" s="101" t="s">
        <v>42</v>
      </c>
      <c r="Q18" s="101" t="s">
        <v>30</v>
      </c>
    </row>
    <row r="19" spans="1:17" x14ac:dyDescent="0.3">
      <c r="A19" s="101" t="s">
        <v>81</v>
      </c>
      <c r="B19" s="101">
        <v>-36</v>
      </c>
      <c r="C19" s="101" t="s">
        <v>836</v>
      </c>
      <c r="D19" s="101" t="s">
        <v>99</v>
      </c>
      <c r="E19" s="101" t="s">
        <v>100</v>
      </c>
      <c r="F19" s="101" t="s">
        <v>34</v>
      </c>
      <c r="G19" s="101" t="s">
        <v>35</v>
      </c>
      <c r="H19" s="101" t="s">
        <v>42</v>
      </c>
      <c r="I19" s="101" t="s">
        <v>42</v>
      </c>
      <c r="J19" s="101" t="s">
        <v>91</v>
      </c>
      <c r="K19" s="101" t="s">
        <v>92</v>
      </c>
      <c r="L19" s="101" t="str">
        <f t="shared" si="0"/>
        <v>10</v>
      </c>
      <c r="M19" s="101" t="s">
        <v>93</v>
      </c>
      <c r="N19" s="101" t="s">
        <v>94</v>
      </c>
      <c r="O19" s="101" t="s">
        <v>42</v>
      </c>
      <c r="P19" s="101" t="s">
        <v>42</v>
      </c>
      <c r="Q19" s="101" t="s">
        <v>30</v>
      </c>
    </row>
    <row r="20" spans="1:17" x14ac:dyDescent="0.3">
      <c r="A20" s="101" t="s">
        <v>81</v>
      </c>
      <c r="B20" s="101">
        <v>1772</v>
      </c>
      <c r="C20" s="101" t="s">
        <v>836</v>
      </c>
      <c r="D20" s="101" t="s">
        <v>101</v>
      </c>
      <c r="E20" s="101" t="s">
        <v>102</v>
      </c>
      <c r="F20" s="101" t="s">
        <v>34</v>
      </c>
      <c r="G20" s="101" t="s">
        <v>35</v>
      </c>
      <c r="H20" s="101" t="s">
        <v>42</v>
      </c>
      <c r="I20" s="101" t="s">
        <v>42</v>
      </c>
      <c r="J20" s="101" t="s">
        <v>91</v>
      </c>
      <c r="K20" s="101" t="s">
        <v>92</v>
      </c>
      <c r="L20" s="101" t="str">
        <f t="shared" si="0"/>
        <v>10</v>
      </c>
      <c r="M20" s="101" t="s">
        <v>93</v>
      </c>
      <c r="N20" s="101" t="s">
        <v>94</v>
      </c>
      <c r="O20" s="101" t="s">
        <v>42</v>
      </c>
      <c r="P20" s="101" t="s">
        <v>42</v>
      </c>
      <c r="Q20" s="101" t="s">
        <v>30</v>
      </c>
    </row>
    <row r="21" spans="1:17" x14ac:dyDescent="0.3">
      <c r="A21" s="101" t="s">
        <v>81</v>
      </c>
      <c r="B21" s="101">
        <v>-1772</v>
      </c>
      <c r="C21" s="101" t="s">
        <v>836</v>
      </c>
      <c r="D21" s="101" t="s">
        <v>99</v>
      </c>
      <c r="E21" s="101" t="s">
        <v>100</v>
      </c>
      <c r="F21" s="101" t="s">
        <v>34</v>
      </c>
      <c r="G21" s="101" t="s">
        <v>35</v>
      </c>
      <c r="H21" s="101" t="s">
        <v>42</v>
      </c>
      <c r="I21" s="101" t="s">
        <v>42</v>
      </c>
      <c r="J21" s="101" t="s">
        <v>91</v>
      </c>
      <c r="K21" s="101" t="s">
        <v>92</v>
      </c>
      <c r="L21" s="101" t="str">
        <f t="shared" si="0"/>
        <v>10</v>
      </c>
      <c r="M21" s="101" t="s">
        <v>93</v>
      </c>
      <c r="N21" s="101" t="s">
        <v>94</v>
      </c>
      <c r="O21" s="101" t="s">
        <v>42</v>
      </c>
      <c r="P21" s="101" t="s">
        <v>42</v>
      </c>
      <c r="Q21" s="101" t="s">
        <v>30</v>
      </c>
    </row>
    <row r="22" spans="1:17" x14ac:dyDescent="0.3">
      <c r="A22" s="101" t="s">
        <v>81</v>
      </c>
      <c r="B22" s="101">
        <v>1600</v>
      </c>
      <c r="C22" s="101" t="s">
        <v>837</v>
      </c>
      <c r="D22" s="101" t="s">
        <v>103</v>
      </c>
      <c r="E22" s="101" t="s">
        <v>104</v>
      </c>
      <c r="F22" s="101" t="s">
        <v>34</v>
      </c>
      <c r="G22" s="101" t="s">
        <v>35</v>
      </c>
      <c r="H22" s="101" t="s">
        <v>42</v>
      </c>
      <c r="I22" s="101" t="s">
        <v>42</v>
      </c>
      <c r="J22" s="101" t="s">
        <v>91</v>
      </c>
      <c r="K22" s="101" t="s">
        <v>92</v>
      </c>
      <c r="L22" s="101" t="str">
        <f t="shared" si="0"/>
        <v>10</v>
      </c>
      <c r="M22" s="101" t="s">
        <v>93</v>
      </c>
      <c r="N22" s="101" t="s">
        <v>94</v>
      </c>
      <c r="O22" s="101" t="s">
        <v>42</v>
      </c>
      <c r="P22" s="101" t="s">
        <v>42</v>
      </c>
      <c r="Q22" s="101" t="s">
        <v>30</v>
      </c>
    </row>
    <row r="23" spans="1:17" x14ac:dyDescent="0.3">
      <c r="A23" s="101" t="s">
        <v>81</v>
      </c>
      <c r="B23" s="101">
        <v>-1600</v>
      </c>
      <c r="C23" s="101" t="s">
        <v>837</v>
      </c>
      <c r="D23" s="101" t="s">
        <v>69</v>
      </c>
      <c r="E23" s="101" t="s">
        <v>70</v>
      </c>
      <c r="F23" s="101" t="s">
        <v>34</v>
      </c>
      <c r="G23" s="101" t="s">
        <v>35</v>
      </c>
      <c r="H23" s="101" t="s">
        <v>42</v>
      </c>
      <c r="I23" s="101" t="s">
        <v>42</v>
      </c>
      <c r="J23" s="101" t="s">
        <v>91</v>
      </c>
      <c r="K23" s="101" t="s">
        <v>92</v>
      </c>
      <c r="L23" s="101" t="str">
        <f t="shared" si="0"/>
        <v>10</v>
      </c>
      <c r="M23" s="101" t="s">
        <v>93</v>
      </c>
      <c r="N23" s="101" t="s">
        <v>94</v>
      </c>
      <c r="O23" s="101" t="s">
        <v>42</v>
      </c>
      <c r="P23" s="101" t="s">
        <v>42</v>
      </c>
      <c r="Q23" s="101" t="s">
        <v>30</v>
      </c>
    </row>
    <row r="24" spans="1:17" x14ac:dyDescent="0.3">
      <c r="A24" s="101" t="s">
        <v>105</v>
      </c>
      <c r="B24" s="101">
        <v>536</v>
      </c>
      <c r="C24" s="101" t="s">
        <v>834</v>
      </c>
      <c r="D24" s="101" t="s">
        <v>106</v>
      </c>
      <c r="E24" s="101" t="s">
        <v>107</v>
      </c>
      <c r="F24" s="101" t="s">
        <v>34</v>
      </c>
      <c r="G24" s="101" t="s">
        <v>35</v>
      </c>
      <c r="H24" s="101" t="s">
        <v>108</v>
      </c>
      <c r="I24" s="101" t="s">
        <v>107</v>
      </c>
      <c r="J24" s="101" t="s">
        <v>38</v>
      </c>
      <c r="K24" s="101" t="s">
        <v>39</v>
      </c>
      <c r="L24" s="101" t="str">
        <f t="shared" si="0"/>
        <v>10</v>
      </c>
      <c r="M24" s="101" t="s">
        <v>109</v>
      </c>
      <c r="N24" s="101" t="s">
        <v>110</v>
      </c>
      <c r="O24" s="101" t="s">
        <v>42</v>
      </c>
      <c r="P24" s="101" t="s">
        <v>42</v>
      </c>
      <c r="Q24" s="101" t="s">
        <v>30</v>
      </c>
    </row>
    <row r="25" spans="1:17" x14ac:dyDescent="0.3">
      <c r="A25" s="101" t="s">
        <v>111</v>
      </c>
      <c r="B25" s="101">
        <v>1490</v>
      </c>
      <c r="C25" s="101" t="s">
        <v>834</v>
      </c>
      <c r="D25" s="101" t="s">
        <v>112</v>
      </c>
      <c r="E25" s="101" t="s">
        <v>113</v>
      </c>
      <c r="F25" s="101" t="s">
        <v>34</v>
      </c>
      <c r="G25" s="101" t="s">
        <v>35</v>
      </c>
      <c r="H25" s="101" t="s">
        <v>114</v>
      </c>
      <c r="I25" s="101" t="s">
        <v>115</v>
      </c>
      <c r="J25" s="101" t="s">
        <v>38</v>
      </c>
      <c r="K25" s="101" t="s">
        <v>39</v>
      </c>
      <c r="L25" s="101" t="str">
        <f t="shared" si="0"/>
        <v>10</v>
      </c>
      <c r="M25" s="101" t="s">
        <v>93</v>
      </c>
      <c r="N25" s="101" t="s">
        <v>94</v>
      </c>
      <c r="O25" s="101" t="s">
        <v>42</v>
      </c>
      <c r="P25" s="101" t="s">
        <v>42</v>
      </c>
      <c r="Q25" s="101" t="s">
        <v>30</v>
      </c>
    </row>
    <row r="26" spans="1:17" x14ac:dyDescent="0.3">
      <c r="A26" s="101" t="s">
        <v>116</v>
      </c>
      <c r="B26" s="101">
        <v>-90</v>
      </c>
      <c r="C26" s="101" t="s">
        <v>836</v>
      </c>
      <c r="D26" s="101" t="s">
        <v>117</v>
      </c>
      <c r="E26" s="101" t="s">
        <v>118</v>
      </c>
      <c r="F26" s="101" t="s">
        <v>34</v>
      </c>
      <c r="G26" s="101" t="s">
        <v>35</v>
      </c>
      <c r="H26" s="101" t="s">
        <v>114</v>
      </c>
      <c r="I26" s="101" t="s">
        <v>115</v>
      </c>
      <c r="J26" s="101" t="s">
        <v>38</v>
      </c>
      <c r="K26" s="101" t="s">
        <v>39</v>
      </c>
      <c r="L26" s="101" t="str">
        <f t="shared" si="0"/>
        <v>10</v>
      </c>
      <c r="M26" s="101" t="s">
        <v>93</v>
      </c>
      <c r="N26" s="101" t="s">
        <v>94</v>
      </c>
      <c r="O26" s="101" t="s">
        <v>42</v>
      </c>
      <c r="P26" s="101" t="s">
        <v>42</v>
      </c>
      <c r="Q26" s="101" t="s">
        <v>30</v>
      </c>
    </row>
    <row r="27" spans="1:17" x14ac:dyDescent="0.3">
      <c r="A27" s="101" t="s">
        <v>116</v>
      </c>
      <c r="B27" s="101">
        <v>-3696</v>
      </c>
      <c r="C27" s="101" t="s">
        <v>836</v>
      </c>
      <c r="D27" s="101" t="s">
        <v>119</v>
      </c>
      <c r="E27" s="101" t="s">
        <v>120</v>
      </c>
      <c r="F27" s="101" t="s">
        <v>34</v>
      </c>
      <c r="G27" s="101" t="s">
        <v>35</v>
      </c>
      <c r="H27" s="101" t="s">
        <v>114</v>
      </c>
      <c r="I27" s="101" t="s">
        <v>115</v>
      </c>
      <c r="J27" s="101" t="s">
        <v>38</v>
      </c>
      <c r="K27" s="101" t="s">
        <v>39</v>
      </c>
      <c r="L27" s="101" t="str">
        <f t="shared" si="0"/>
        <v>10</v>
      </c>
      <c r="M27" s="101" t="s">
        <v>93</v>
      </c>
      <c r="N27" s="101" t="s">
        <v>94</v>
      </c>
      <c r="O27" s="101" t="s">
        <v>42</v>
      </c>
      <c r="P27" s="101" t="s">
        <v>42</v>
      </c>
      <c r="Q27" s="101" t="s">
        <v>30</v>
      </c>
    </row>
    <row r="28" spans="1:17" x14ac:dyDescent="0.3">
      <c r="A28" s="101" t="s">
        <v>116</v>
      </c>
      <c r="B28" s="101">
        <v>-11200</v>
      </c>
      <c r="C28" s="101" t="s">
        <v>836</v>
      </c>
      <c r="D28" s="101" t="s">
        <v>121</v>
      </c>
      <c r="E28" s="101" t="s">
        <v>122</v>
      </c>
      <c r="F28" s="101" t="s">
        <v>34</v>
      </c>
      <c r="G28" s="101" t="s">
        <v>35</v>
      </c>
      <c r="H28" s="101" t="s">
        <v>114</v>
      </c>
      <c r="I28" s="101" t="s">
        <v>115</v>
      </c>
      <c r="J28" s="101" t="s">
        <v>38</v>
      </c>
      <c r="K28" s="101" t="s">
        <v>39</v>
      </c>
      <c r="L28" s="101" t="str">
        <f t="shared" si="0"/>
        <v>10</v>
      </c>
      <c r="M28" s="101" t="s">
        <v>93</v>
      </c>
      <c r="N28" s="101" t="s">
        <v>94</v>
      </c>
      <c r="O28" s="101" t="s">
        <v>42</v>
      </c>
      <c r="P28" s="101" t="s">
        <v>42</v>
      </c>
      <c r="Q28" s="101" t="s">
        <v>30</v>
      </c>
    </row>
    <row r="29" spans="1:17" x14ac:dyDescent="0.3">
      <c r="A29" s="101" t="s">
        <v>123</v>
      </c>
      <c r="B29" s="101">
        <v>-66000</v>
      </c>
      <c r="C29" s="101" t="s">
        <v>828</v>
      </c>
      <c r="D29" s="101" t="s">
        <v>124</v>
      </c>
      <c r="E29" s="101" t="s">
        <v>125</v>
      </c>
      <c r="F29" s="101" t="s">
        <v>46</v>
      </c>
      <c r="G29" s="101" t="s">
        <v>47</v>
      </c>
      <c r="H29" s="101" t="s">
        <v>126</v>
      </c>
      <c r="I29" s="101" t="s">
        <v>127</v>
      </c>
      <c r="J29" s="101" t="s">
        <v>128</v>
      </c>
      <c r="K29" s="101" t="s">
        <v>129</v>
      </c>
      <c r="L29" s="101" t="str">
        <f t="shared" si="0"/>
        <v>00</v>
      </c>
      <c r="M29" s="101" t="s">
        <v>130</v>
      </c>
      <c r="N29" s="101" t="s">
        <v>131</v>
      </c>
      <c r="O29" s="101" t="s">
        <v>42</v>
      </c>
      <c r="P29" s="101" t="s">
        <v>42</v>
      </c>
      <c r="Q29" s="101" t="s">
        <v>30</v>
      </c>
    </row>
    <row r="30" spans="1:17" x14ac:dyDescent="0.3">
      <c r="A30" s="101" t="s">
        <v>132</v>
      </c>
      <c r="B30" s="101">
        <v>290</v>
      </c>
      <c r="C30" s="101" t="s">
        <v>831</v>
      </c>
      <c r="D30" s="101" t="s">
        <v>133</v>
      </c>
      <c r="E30" s="101" t="s">
        <v>134</v>
      </c>
      <c r="F30" s="101" t="s">
        <v>46</v>
      </c>
      <c r="G30" s="101" t="s">
        <v>47</v>
      </c>
      <c r="H30" s="101" t="s">
        <v>135</v>
      </c>
      <c r="I30" s="101" t="s">
        <v>136</v>
      </c>
      <c r="J30" s="101" t="s">
        <v>128</v>
      </c>
      <c r="K30" s="101" t="s">
        <v>129</v>
      </c>
      <c r="L30" s="101" t="str">
        <f t="shared" si="0"/>
        <v>00</v>
      </c>
      <c r="M30" s="101" t="s">
        <v>130</v>
      </c>
      <c r="N30" s="101" t="s">
        <v>131</v>
      </c>
      <c r="O30" s="101" t="s">
        <v>42</v>
      </c>
      <c r="P30" s="101" t="s">
        <v>42</v>
      </c>
      <c r="Q30" s="101" t="s">
        <v>30</v>
      </c>
    </row>
    <row r="31" spans="1:17" x14ac:dyDescent="0.3">
      <c r="A31" s="101" t="s">
        <v>137</v>
      </c>
      <c r="B31" s="101">
        <v>2000</v>
      </c>
      <c r="C31" s="101" t="s">
        <v>833</v>
      </c>
      <c r="D31" s="101" t="s">
        <v>138</v>
      </c>
      <c r="E31" s="101" t="s">
        <v>139</v>
      </c>
      <c r="F31" s="101" t="s">
        <v>46</v>
      </c>
      <c r="G31" s="101" t="s">
        <v>47</v>
      </c>
      <c r="H31" s="101" t="s">
        <v>140</v>
      </c>
      <c r="I31" s="101" t="s">
        <v>137</v>
      </c>
      <c r="J31" s="101" t="s">
        <v>128</v>
      </c>
      <c r="K31" s="101" t="s">
        <v>129</v>
      </c>
      <c r="L31" s="101" t="str">
        <f t="shared" si="0"/>
        <v>00</v>
      </c>
      <c r="M31" s="101" t="s">
        <v>130</v>
      </c>
      <c r="N31" s="101" t="s">
        <v>131</v>
      </c>
      <c r="O31" s="101" t="s">
        <v>42</v>
      </c>
      <c r="P31" s="101" t="s">
        <v>42</v>
      </c>
      <c r="Q31" s="101" t="s">
        <v>30</v>
      </c>
    </row>
    <row r="32" spans="1:17" x14ac:dyDescent="0.3">
      <c r="A32" s="101" t="s">
        <v>141</v>
      </c>
      <c r="B32" s="101">
        <v>179</v>
      </c>
      <c r="C32" s="101" t="s">
        <v>837</v>
      </c>
      <c r="D32" s="101" t="s">
        <v>142</v>
      </c>
      <c r="E32" s="101" t="s">
        <v>143</v>
      </c>
      <c r="F32" s="101" t="s">
        <v>34</v>
      </c>
      <c r="G32" s="101" t="s">
        <v>35</v>
      </c>
      <c r="H32" s="101" t="s">
        <v>144</v>
      </c>
      <c r="I32" s="101" t="s">
        <v>145</v>
      </c>
      <c r="J32" s="101" t="s">
        <v>146</v>
      </c>
      <c r="K32" s="101" t="s">
        <v>147</v>
      </c>
      <c r="L32" s="101" t="str">
        <f t="shared" si="0"/>
        <v>01</v>
      </c>
      <c r="M32" s="101" t="s">
        <v>148</v>
      </c>
      <c r="N32" s="101" t="s">
        <v>149</v>
      </c>
      <c r="O32" s="101" t="s">
        <v>42</v>
      </c>
      <c r="P32" s="101" t="s">
        <v>42</v>
      </c>
      <c r="Q32" s="101" t="s">
        <v>30</v>
      </c>
    </row>
    <row r="33" spans="1:17" x14ac:dyDescent="0.3">
      <c r="A33" s="101" t="s">
        <v>141</v>
      </c>
      <c r="B33" s="101">
        <v>10</v>
      </c>
      <c r="C33" s="101" t="s">
        <v>837</v>
      </c>
      <c r="D33" s="101" t="s">
        <v>150</v>
      </c>
      <c r="E33" s="101" t="s">
        <v>151</v>
      </c>
      <c r="F33" s="101" t="s">
        <v>34</v>
      </c>
      <c r="G33" s="101" t="s">
        <v>35</v>
      </c>
      <c r="H33" s="101" t="s">
        <v>144</v>
      </c>
      <c r="I33" s="101" t="s">
        <v>145</v>
      </c>
      <c r="J33" s="101" t="s">
        <v>146</v>
      </c>
      <c r="K33" s="101" t="s">
        <v>147</v>
      </c>
      <c r="L33" s="101" t="str">
        <f t="shared" si="0"/>
        <v>01</v>
      </c>
      <c r="M33" s="101" t="s">
        <v>148</v>
      </c>
      <c r="N33" s="101" t="s">
        <v>149</v>
      </c>
      <c r="O33" s="101" t="s">
        <v>42</v>
      </c>
      <c r="P33" s="101" t="s">
        <v>42</v>
      </c>
      <c r="Q33" s="101" t="s">
        <v>30</v>
      </c>
    </row>
    <row r="34" spans="1:17" x14ac:dyDescent="0.3">
      <c r="A34" s="101" t="s">
        <v>141</v>
      </c>
      <c r="B34" s="101">
        <v>-189</v>
      </c>
      <c r="C34" s="101" t="s">
        <v>836</v>
      </c>
      <c r="D34" s="101" t="s">
        <v>121</v>
      </c>
      <c r="E34" s="101" t="s">
        <v>122</v>
      </c>
      <c r="F34" s="101" t="s">
        <v>34</v>
      </c>
      <c r="G34" s="101" t="s">
        <v>35</v>
      </c>
      <c r="H34" s="101" t="s">
        <v>152</v>
      </c>
      <c r="I34" s="101" t="s">
        <v>153</v>
      </c>
      <c r="J34" s="101" t="s">
        <v>146</v>
      </c>
      <c r="K34" s="101" t="s">
        <v>147</v>
      </c>
      <c r="L34" s="101" t="str">
        <f t="shared" si="0"/>
        <v>01</v>
      </c>
      <c r="M34" s="101" t="s">
        <v>148</v>
      </c>
      <c r="N34" s="101" t="s">
        <v>149</v>
      </c>
      <c r="O34" s="101" t="s">
        <v>42</v>
      </c>
      <c r="P34" s="101" t="s">
        <v>42</v>
      </c>
      <c r="Q34" s="101" t="s">
        <v>30</v>
      </c>
    </row>
    <row r="35" spans="1:17" x14ac:dyDescent="0.3">
      <c r="A35" s="101" t="s">
        <v>154</v>
      </c>
      <c r="B35" s="101">
        <v>1524</v>
      </c>
      <c r="C35" s="101" t="s">
        <v>837</v>
      </c>
      <c r="D35" s="101" t="s">
        <v>155</v>
      </c>
      <c r="E35" s="101" t="s">
        <v>156</v>
      </c>
      <c r="F35" s="101" t="s">
        <v>34</v>
      </c>
      <c r="G35" s="101" t="s">
        <v>35</v>
      </c>
      <c r="H35" s="101" t="s">
        <v>157</v>
      </c>
      <c r="I35" s="101" t="s">
        <v>158</v>
      </c>
      <c r="J35" s="101" t="s">
        <v>55</v>
      </c>
      <c r="K35" s="101" t="s">
        <v>56</v>
      </c>
      <c r="L35" s="101" t="str">
        <f t="shared" si="0"/>
        <v>09</v>
      </c>
      <c r="M35" s="101" t="s">
        <v>159</v>
      </c>
      <c r="N35" s="101" t="s">
        <v>160</v>
      </c>
      <c r="O35" s="101" t="s">
        <v>42</v>
      </c>
      <c r="P35" s="101" t="s">
        <v>42</v>
      </c>
      <c r="Q35" s="101" t="s">
        <v>30</v>
      </c>
    </row>
    <row r="36" spans="1:17" x14ac:dyDescent="0.3">
      <c r="A36" s="101" t="s">
        <v>161</v>
      </c>
      <c r="B36" s="101">
        <v>-1260</v>
      </c>
      <c r="C36" s="101" t="s">
        <v>837</v>
      </c>
      <c r="D36" s="101" t="s">
        <v>162</v>
      </c>
      <c r="E36" s="101" t="s">
        <v>163</v>
      </c>
      <c r="F36" s="101" t="s">
        <v>34</v>
      </c>
      <c r="G36" s="101" t="s">
        <v>35</v>
      </c>
      <c r="H36" s="101" t="s">
        <v>164</v>
      </c>
      <c r="I36" s="101" t="s">
        <v>165</v>
      </c>
      <c r="J36" s="101" t="s">
        <v>55</v>
      </c>
      <c r="K36" s="101" t="s">
        <v>56</v>
      </c>
      <c r="L36" s="101" t="str">
        <f t="shared" si="0"/>
        <v>09</v>
      </c>
      <c r="M36" s="101" t="s">
        <v>159</v>
      </c>
      <c r="N36" s="101" t="s">
        <v>160</v>
      </c>
      <c r="O36" s="101" t="s">
        <v>42</v>
      </c>
      <c r="P36" s="101" t="s">
        <v>42</v>
      </c>
      <c r="Q36" s="101" t="s">
        <v>30</v>
      </c>
    </row>
    <row r="37" spans="1:17" x14ac:dyDescent="0.3">
      <c r="A37" s="101" t="s">
        <v>166</v>
      </c>
      <c r="B37" s="101">
        <v>5</v>
      </c>
      <c r="C37" s="101" t="s">
        <v>836</v>
      </c>
      <c r="D37" s="101" t="s">
        <v>117</v>
      </c>
      <c r="E37" s="101" t="s">
        <v>118</v>
      </c>
      <c r="F37" s="101" t="s">
        <v>34</v>
      </c>
      <c r="G37" s="101" t="s">
        <v>35</v>
      </c>
      <c r="H37" s="101" t="s">
        <v>157</v>
      </c>
      <c r="I37" s="101" t="s">
        <v>158</v>
      </c>
      <c r="J37" s="101" t="s">
        <v>55</v>
      </c>
      <c r="K37" s="101" t="s">
        <v>56</v>
      </c>
      <c r="L37" s="101" t="str">
        <f t="shared" si="0"/>
        <v>09</v>
      </c>
      <c r="M37" s="101" t="s">
        <v>159</v>
      </c>
      <c r="N37" s="101" t="s">
        <v>160</v>
      </c>
      <c r="O37" s="101" t="s">
        <v>42</v>
      </c>
      <c r="P37" s="101" t="s">
        <v>42</v>
      </c>
      <c r="Q37" s="101" t="s">
        <v>30</v>
      </c>
    </row>
    <row r="38" spans="1:17" x14ac:dyDescent="0.3">
      <c r="A38" s="101" t="s">
        <v>166</v>
      </c>
      <c r="B38" s="101">
        <v>220</v>
      </c>
      <c r="C38" s="101" t="s">
        <v>836</v>
      </c>
      <c r="D38" s="101" t="s">
        <v>119</v>
      </c>
      <c r="E38" s="101" t="s">
        <v>120</v>
      </c>
      <c r="F38" s="101" t="s">
        <v>34</v>
      </c>
      <c r="G38" s="101" t="s">
        <v>35</v>
      </c>
      <c r="H38" s="101" t="s">
        <v>157</v>
      </c>
      <c r="I38" s="101" t="s">
        <v>158</v>
      </c>
      <c r="J38" s="101" t="s">
        <v>55</v>
      </c>
      <c r="K38" s="101" t="s">
        <v>56</v>
      </c>
      <c r="L38" s="101" t="str">
        <f t="shared" si="0"/>
        <v>09</v>
      </c>
      <c r="M38" s="101" t="s">
        <v>159</v>
      </c>
      <c r="N38" s="101" t="s">
        <v>160</v>
      </c>
      <c r="O38" s="101" t="s">
        <v>42</v>
      </c>
      <c r="P38" s="101" t="s">
        <v>42</v>
      </c>
      <c r="Q38" s="101" t="s">
        <v>30</v>
      </c>
    </row>
    <row r="39" spans="1:17" x14ac:dyDescent="0.3">
      <c r="A39" s="101" t="s">
        <v>166</v>
      </c>
      <c r="B39" s="101">
        <v>665</v>
      </c>
      <c r="C39" s="101" t="s">
        <v>836</v>
      </c>
      <c r="D39" s="101" t="s">
        <v>121</v>
      </c>
      <c r="E39" s="101" t="s">
        <v>122</v>
      </c>
      <c r="F39" s="101" t="s">
        <v>34</v>
      </c>
      <c r="G39" s="101" t="s">
        <v>35</v>
      </c>
      <c r="H39" s="101" t="s">
        <v>157</v>
      </c>
      <c r="I39" s="101" t="s">
        <v>158</v>
      </c>
      <c r="J39" s="101" t="s">
        <v>55</v>
      </c>
      <c r="K39" s="101" t="s">
        <v>56</v>
      </c>
      <c r="L39" s="101" t="str">
        <f t="shared" si="0"/>
        <v>09</v>
      </c>
      <c r="M39" s="101" t="s">
        <v>159</v>
      </c>
      <c r="N39" s="101" t="s">
        <v>160</v>
      </c>
      <c r="O39" s="101" t="s">
        <v>42</v>
      </c>
      <c r="P39" s="101" t="s">
        <v>42</v>
      </c>
      <c r="Q39" s="101" t="s">
        <v>30</v>
      </c>
    </row>
    <row r="40" spans="1:17" x14ac:dyDescent="0.3">
      <c r="A40" s="101" t="s">
        <v>167</v>
      </c>
      <c r="B40" s="101">
        <v>-1524</v>
      </c>
      <c r="C40" s="101" t="s">
        <v>837</v>
      </c>
      <c r="D40" s="101" t="s">
        <v>60</v>
      </c>
      <c r="E40" s="101" t="s">
        <v>61</v>
      </c>
      <c r="F40" s="101" t="s">
        <v>34</v>
      </c>
      <c r="G40" s="101" t="s">
        <v>35</v>
      </c>
      <c r="H40" s="101" t="s">
        <v>157</v>
      </c>
      <c r="I40" s="101" t="s">
        <v>158</v>
      </c>
      <c r="J40" s="101" t="s">
        <v>55</v>
      </c>
      <c r="K40" s="101" t="s">
        <v>56</v>
      </c>
      <c r="L40" s="101" t="str">
        <f t="shared" si="0"/>
        <v>09</v>
      </c>
      <c r="M40" s="101" t="s">
        <v>159</v>
      </c>
      <c r="N40" s="101" t="s">
        <v>160</v>
      </c>
      <c r="O40" s="101" t="s">
        <v>42</v>
      </c>
      <c r="P40" s="101" t="s">
        <v>42</v>
      </c>
      <c r="Q40" s="101" t="s">
        <v>30</v>
      </c>
    </row>
    <row r="41" spans="1:17" x14ac:dyDescent="0.3">
      <c r="A41" s="101" t="s">
        <v>168</v>
      </c>
      <c r="B41" s="101">
        <v>1260</v>
      </c>
      <c r="C41" s="101" t="s">
        <v>837</v>
      </c>
      <c r="D41" s="101" t="s">
        <v>169</v>
      </c>
      <c r="E41" s="101" t="s">
        <v>170</v>
      </c>
      <c r="F41" s="101" t="s">
        <v>34</v>
      </c>
      <c r="G41" s="101" t="s">
        <v>35</v>
      </c>
      <c r="H41" s="101" t="s">
        <v>164</v>
      </c>
      <c r="I41" s="101" t="s">
        <v>165</v>
      </c>
      <c r="J41" s="101" t="s">
        <v>55</v>
      </c>
      <c r="K41" s="101" t="s">
        <v>56</v>
      </c>
      <c r="L41" s="101" t="str">
        <f t="shared" si="0"/>
        <v>09</v>
      </c>
      <c r="M41" s="101" t="s">
        <v>159</v>
      </c>
      <c r="N41" s="101" t="s">
        <v>160</v>
      </c>
      <c r="O41" s="101" t="s">
        <v>42</v>
      </c>
      <c r="P41" s="101" t="s">
        <v>42</v>
      </c>
      <c r="Q41" s="101" t="s">
        <v>30</v>
      </c>
    </row>
    <row r="42" spans="1:17" x14ac:dyDescent="0.3">
      <c r="A42" s="101" t="s">
        <v>171</v>
      </c>
      <c r="B42" s="101">
        <v>-890</v>
      </c>
      <c r="C42" s="101" t="s">
        <v>837</v>
      </c>
      <c r="D42" s="101" t="s">
        <v>60</v>
      </c>
      <c r="E42" s="101" t="s">
        <v>61</v>
      </c>
      <c r="F42" s="101" t="s">
        <v>34</v>
      </c>
      <c r="G42" s="101" t="s">
        <v>35</v>
      </c>
      <c r="H42" s="101" t="s">
        <v>157</v>
      </c>
      <c r="I42" s="101" t="s">
        <v>158</v>
      </c>
      <c r="J42" s="101" t="s">
        <v>55</v>
      </c>
      <c r="K42" s="101" t="s">
        <v>56</v>
      </c>
      <c r="L42" s="101" t="str">
        <f t="shared" si="0"/>
        <v>09</v>
      </c>
      <c r="M42" s="101" t="s">
        <v>159</v>
      </c>
      <c r="N42" s="101" t="s">
        <v>160</v>
      </c>
      <c r="O42" s="101" t="s">
        <v>42</v>
      </c>
      <c r="P42" s="101" t="s">
        <v>42</v>
      </c>
      <c r="Q42" s="101" t="s">
        <v>30</v>
      </c>
    </row>
    <row r="43" spans="1:17" x14ac:dyDescent="0.3">
      <c r="A43" s="101" t="s">
        <v>172</v>
      </c>
      <c r="B43" s="101">
        <v>-500</v>
      </c>
      <c r="C43" s="101" t="s">
        <v>837</v>
      </c>
      <c r="D43" s="101" t="s">
        <v>162</v>
      </c>
      <c r="E43" s="101" t="s">
        <v>163</v>
      </c>
      <c r="F43" s="101" t="s">
        <v>34</v>
      </c>
      <c r="G43" s="101" t="s">
        <v>35</v>
      </c>
      <c r="H43" s="101" t="s">
        <v>164</v>
      </c>
      <c r="I43" s="101" t="s">
        <v>165</v>
      </c>
      <c r="J43" s="101" t="s">
        <v>55</v>
      </c>
      <c r="K43" s="101" t="s">
        <v>56</v>
      </c>
      <c r="L43" s="101" t="str">
        <f t="shared" si="0"/>
        <v>09</v>
      </c>
      <c r="M43" s="101" t="s">
        <v>159</v>
      </c>
      <c r="N43" s="101" t="s">
        <v>160</v>
      </c>
      <c r="O43" s="101" t="s">
        <v>42</v>
      </c>
      <c r="P43" s="101" t="s">
        <v>42</v>
      </c>
      <c r="Q43" s="101" t="s">
        <v>30</v>
      </c>
    </row>
    <row r="44" spans="1:17" x14ac:dyDescent="0.3">
      <c r="A44" s="101" t="s">
        <v>173</v>
      </c>
      <c r="B44" s="101">
        <v>-500</v>
      </c>
      <c r="C44" s="101" t="s">
        <v>837</v>
      </c>
      <c r="D44" s="101" t="s">
        <v>162</v>
      </c>
      <c r="E44" s="101" t="s">
        <v>163</v>
      </c>
      <c r="F44" s="101" t="s">
        <v>34</v>
      </c>
      <c r="G44" s="101" t="s">
        <v>35</v>
      </c>
      <c r="H44" s="101" t="s">
        <v>164</v>
      </c>
      <c r="I44" s="101" t="s">
        <v>165</v>
      </c>
      <c r="J44" s="101" t="s">
        <v>55</v>
      </c>
      <c r="K44" s="101" t="s">
        <v>56</v>
      </c>
      <c r="L44" s="101" t="str">
        <f t="shared" si="0"/>
        <v>09</v>
      </c>
      <c r="M44" s="101" t="s">
        <v>159</v>
      </c>
      <c r="N44" s="101" t="s">
        <v>160</v>
      </c>
      <c r="O44" s="101" t="s">
        <v>42</v>
      </c>
      <c r="P44" s="101" t="s">
        <v>42</v>
      </c>
      <c r="Q44" s="101" t="s">
        <v>30</v>
      </c>
    </row>
    <row r="45" spans="1:17" x14ac:dyDescent="0.3">
      <c r="A45" s="101" t="s">
        <v>174</v>
      </c>
      <c r="B45" s="101">
        <v>-1643</v>
      </c>
      <c r="C45" s="101" t="s">
        <v>837</v>
      </c>
      <c r="D45" s="101" t="s">
        <v>60</v>
      </c>
      <c r="E45" s="101" t="s">
        <v>61</v>
      </c>
      <c r="F45" s="101" t="s">
        <v>34</v>
      </c>
      <c r="G45" s="101" t="s">
        <v>35</v>
      </c>
      <c r="H45" s="101" t="s">
        <v>62</v>
      </c>
      <c r="I45" s="101" t="s">
        <v>63</v>
      </c>
      <c r="J45" s="101" t="s">
        <v>55</v>
      </c>
      <c r="K45" s="101" t="s">
        <v>56</v>
      </c>
      <c r="L45" s="101" t="str">
        <f t="shared" si="0"/>
        <v>09</v>
      </c>
      <c r="M45" s="101" t="s">
        <v>175</v>
      </c>
      <c r="N45" s="101" t="s">
        <v>176</v>
      </c>
      <c r="O45" s="101" t="s">
        <v>42</v>
      </c>
      <c r="P45" s="101" t="s">
        <v>42</v>
      </c>
      <c r="Q45" s="101" t="s">
        <v>30</v>
      </c>
    </row>
    <row r="46" spans="1:17" x14ac:dyDescent="0.3">
      <c r="A46" s="101" t="s">
        <v>177</v>
      </c>
      <c r="B46" s="101">
        <v>-1300</v>
      </c>
      <c r="C46" s="101" t="s">
        <v>837</v>
      </c>
      <c r="D46" s="101" t="s">
        <v>60</v>
      </c>
      <c r="E46" s="101" t="s">
        <v>61</v>
      </c>
      <c r="F46" s="101" t="s">
        <v>34</v>
      </c>
      <c r="G46" s="101" t="s">
        <v>35</v>
      </c>
      <c r="H46" s="101" t="s">
        <v>62</v>
      </c>
      <c r="I46" s="101" t="s">
        <v>63</v>
      </c>
      <c r="J46" s="101" t="s">
        <v>55</v>
      </c>
      <c r="K46" s="101" t="s">
        <v>56</v>
      </c>
      <c r="L46" s="101" t="str">
        <f t="shared" si="0"/>
        <v>09</v>
      </c>
      <c r="M46" s="101" t="s">
        <v>175</v>
      </c>
      <c r="N46" s="101" t="s">
        <v>176</v>
      </c>
      <c r="O46" s="101" t="s">
        <v>42</v>
      </c>
      <c r="P46" s="101" t="s">
        <v>42</v>
      </c>
      <c r="Q46" s="101" t="s">
        <v>30</v>
      </c>
    </row>
    <row r="47" spans="1:17" x14ac:dyDescent="0.3">
      <c r="A47" s="101" t="s">
        <v>75</v>
      </c>
      <c r="B47" s="101">
        <v>-1000</v>
      </c>
      <c r="C47" s="101" t="s">
        <v>837</v>
      </c>
      <c r="D47" s="101" t="s">
        <v>60</v>
      </c>
      <c r="E47" s="101" t="s">
        <v>61</v>
      </c>
      <c r="F47" s="101" t="s">
        <v>34</v>
      </c>
      <c r="G47" s="101" t="s">
        <v>35</v>
      </c>
      <c r="H47" s="101" t="s">
        <v>62</v>
      </c>
      <c r="I47" s="101" t="s">
        <v>63</v>
      </c>
      <c r="J47" s="101" t="s">
        <v>55</v>
      </c>
      <c r="K47" s="101" t="s">
        <v>56</v>
      </c>
      <c r="L47" s="101" t="str">
        <f t="shared" si="0"/>
        <v>09</v>
      </c>
      <c r="M47" s="101" t="s">
        <v>175</v>
      </c>
      <c r="N47" s="101" t="s">
        <v>176</v>
      </c>
      <c r="O47" s="101" t="s">
        <v>42</v>
      </c>
      <c r="P47" s="101" t="s">
        <v>42</v>
      </c>
      <c r="Q47" s="101" t="s">
        <v>30</v>
      </c>
    </row>
    <row r="48" spans="1:17" x14ac:dyDescent="0.3">
      <c r="A48" s="101" t="s">
        <v>178</v>
      </c>
      <c r="B48" s="101">
        <v>-100</v>
      </c>
      <c r="C48" s="101" t="s">
        <v>837</v>
      </c>
      <c r="D48" s="101" t="s">
        <v>179</v>
      </c>
      <c r="E48" s="101" t="s">
        <v>180</v>
      </c>
      <c r="F48" s="101" t="s">
        <v>34</v>
      </c>
      <c r="G48" s="101" t="s">
        <v>35</v>
      </c>
      <c r="H48" s="101" t="s">
        <v>42</v>
      </c>
      <c r="I48" s="101" t="s">
        <v>42</v>
      </c>
      <c r="J48" s="101" t="s">
        <v>181</v>
      </c>
      <c r="K48" s="101" t="s">
        <v>182</v>
      </c>
      <c r="L48" s="101" t="str">
        <f t="shared" si="0"/>
        <v>09</v>
      </c>
      <c r="M48" s="101" t="s">
        <v>57</v>
      </c>
      <c r="N48" s="101" t="s">
        <v>58</v>
      </c>
      <c r="O48" s="101" t="s">
        <v>42</v>
      </c>
      <c r="P48" s="101" t="s">
        <v>42</v>
      </c>
      <c r="Q48" s="101" t="s">
        <v>30</v>
      </c>
    </row>
    <row r="49" spans="1:17" x14ac:dyDescent="0.3">
      <c r="A49" s="101" t="s">
        <v>183</v>
      </c>
      <c r="B49" s="101">
        <v>500</v>
      </c>
      <c r="C49" s="101" t="s">
        <v>836</v>
      </c>
      <c r="D49" s="101" t="s">
        <v>184</v>
      </c>
      <c r="E49" s="101" t="s">
        <v>185</v>
      </c>
      <c r="F49" s="101" t="s">
        <v>34</v>
      </c>
      <c r="G49" s="101" t="s">
        <v>35</v>
      </c>
      <c r="H49" s="101" t="s">
        <v>42</v>
      </c>
      <c r="I49" s="101" t="s">
        <v>42</v>
      </c>
      <c r="J49" s="101" t="s">
        <v>181</v>
      </c>
      <c r="K49" s="101" t="s">
        <v>182</v>
      </c>
      <c r="L49" s="101" t="str">
        <f t="shared" si="0"/>
        <v>09</v>
      </c>
      <c r="M49" s="101" t="s">
        <v>57</v>
      </c>
      <c r="N49" s="101" t="s">
        <v>58</v>
      </c>
      <c r="O49" s="101" t="s">
        <v>42</v>
      </c>
      <c r="P49" s="101" t="s">
        <v>42</v>
      </c>
      <c r="Q49" s="101" t="s">
        <v>30</v>
      </c>
    </row>
    <row r="50" spans="1:17" x14ac:dyDescent="0.3">
      <c r="A50" s="101" t="s">
        <v>186</v>
      </c>
      <c r="B50" s="101">
        <v>30</v>
      </c>
      <c r="C50" s="101" t="s">
        <v>835</v>
      </c>
      <c r="D50" s="101" t="s">
        <v>187</v>
      </c>
      <c r="E50" s="101" t="s">
        <v>188</v>
      </c>
      <c r="F50" s="101" t="s">
        <v>34</v>
      </c>
      <c r="G50" s="101" t="s">
        <v>35</v>
      </c>
      <c r="H50" s="101" t="s">
        <v>42</v>
      </c>
      <c r="I50" s="101" t="s">
        <v>42</v>
      </c>
      <c r="J50" s="101" t="s">
        <v>181</v>
      </c>
      <c r="K50" s="101" t="s">
        <v>182</v>
      </c>
      <c r="L50" s="101" t="str">
        <f t="shared" si="0"/>
        <v>09</v>
      </c>
      <c r="M50" s="101" t="s">
        <v>57</v>
      </c>
      <c r="N50" s="101" t="s">
        <v>58</v>
      </c>
      <c r="O50" s="101" t="s">
        <v>42</v>
      </c>
      <c r="P50" s="101" t="s">
        <v>42</v>
      </c>
      <c r="Q50" s="101" t="s">
        <v>30</v>
      </c>
    </row>
    <row r="51" spans="1:17" x14ac:dyDescent="0.3">
      <c r="A51" s="101" t="s">
        <v>178</v>
      </c>
      <c r="B51" s="101">
        <v>100</v>
      </c>
      <c r="C51" s="101" t="s">
        <v>837</v>
      </c>
      <c r="D51" s="101" t="s">
        <v>189</v>
      </c>
      <c r="E51" s="101" t="s">
        <v>190</v>
      </c>
      <c r="F51" s="101" t="s">
        <v>34</v>
      </c>
      <c r="G51" s="101" t="s">
        <v>35</v>
      </c>
      <c r="H51" s="101" t="s">
        <v>42</v>
      </c>
      <c r="I51" s="101" t="s">
        <v>42</v>
      </c>
      <c r="J51" s="101" t="s">
        <v>181</v>
      </c>
      <c r="K51" s="101" t="s">
        <v>182</v>
      </c>
      <c r="L51" s="101" t="str">
        <f t="shared" si="0"/>
        <v>09</v>
      </c>
      <c r="M51" s="101" t="s">
        <v>57</v>
      </c>
      <c r="N51" s="101" t="s">
        <v>58</v>
      </c>
      <c r="O51" s="101" t="s">
        <v>42</v>
      </c>
      <c r="P51" s="101" t="s">
        <v>42</v>
      </c>
      <c r="Q51" s="101" t="s">
        <v>30</v>
      </c>
    </row>
    <row r="52" spans="1:17" x14ac:dyDescent="0.3">
      <c r="A52" s="101" t="s">
        <v>191</v>
      </c>
      <c r="B52" s="101">
        <v>-500</v>
      </c>
      <c r="C52" s="101" t="s">
        <v>836</v>
      </c>
      <c r="D52" s="101" t="s">
        <v>192</v>
      </c>
      <c r="E52" s="101" t="s">
        <v>193</v>
      </c>
      <c r="F52" s="101" t="s">
        <v>34</v>
      </c>
      <c r="G52" s="101" t="s">
        <v>35</v>
      </c>
      <c r="H52" s="101" t="s">
        <v>42</v>
      </c>
      <c r="I52" s="101" t="s">
        <v>42</v>
      </c>
      <c r="J52" s="101" t="s">
        <v>181</v>
      </c>
      <c r="K52" s="101" t="s">
        <v>182</v>
      </c>
      <c r="L52" s="101" t="str">
        <f t="shared" si="0"/>
        <v>09</v>
      </c>
      <c r="M52" s="101" t="s">
        <v>57</v>
      </c>
      <c r="N52" s="101" t="s">
        <v>58</v>
      </c>
      <c r="O52" s="101" t="s">
        <v>42</v>
      </c>
      <c r="P52" s="101" t="s">
        <v>42</v>
      </c>
      <c r="Q52" s="101" t="s">
        <v>30</v>
      </c>
    </row>
    <row r="53" spans="1:17" x14ac:dyDescent="0.3">
      <c r="A53" s="101" t="s">
        <v>194</v>
      </c>
      <c r="B53" s="101">
        <v>-80</v>
      </c>
      <c r="C53" s="101" t="s">
        <v>837</v>
      </c>
      <c r="D53" s="101" t="s">
        <v>179</v>
      </c>
      <c r="E53" s="101" t="s">
        <v>180</v>
      </c>
      <c r="F53" s="101" t="s">
        <v>34</v>
      </c>
      <c r="G53" s="101" t="s">
        <v>35</v>
      </c>
      <c r="H53" s="101" t="s">
        <v>42</v>
      </c>
      <c r="I53" s="101" t="s">
        <v>42</v>
      </c>
      <c r="J53" s="101" t="s">
        <v>181</v>
      </c>
      <c r="K53" s="101" t="s">
        <v>182</v>
      </c>
      <c r="L53" s="101" t="str">
        <f t="shared" si="0"/>
        <v>09</v>
      </c>
      <c r="M53" s="101" t="s">
        <v>57</v>
      </c>
      <c r="N53" s="101" t="s">
        <v>58</v>
      </c>
      <c r="O53" s="101" t="s">
        <v>42</v>
      </c>
      <c r="P53" s="101" t="s">
        <v>42</v>
      </c>
      <c r="Q53" s="101" t="s">
        <v>30</v>
      </c>
    </row>
    <row r="54" spans="1:17" x14ac:dyDescent="0.3">
      <c r="A54" s="101" t="s">
        <v>195</v>
      </c>
      <c r="B54" s="101">
        <v>80</v>
      </c>
      <c r="C54" s="101" t="s">
        <v>837</v>
      </c>
      <c r="D54" s="101" t="s">
        <v>196</v>
      </c>
      <c r="E54" s="101" t="s">
        <v>197</v>
      </c>
      <c r="F54" s="101" t="s">
        <v>34</v>
      </c>
      <c r="G54" s="101" t="s">
        <v>35</v>
      </c>
      <c r="H54" s="101" t="s">
        <v>42</v>
      </c>
      <c r="I54" s="101" t="s">
        <v>42</v>
      </c>
      <c r="J54" s="101" t="s">
        <v>181</v>
      </c>
      <c r="K54" s="101" t="s">
        <v>182</v>
      </c>
      <c r="L54" s="101" t="str">
        <f t="shared" si="0"/>
        <v>09</v>
      </c>
      <c r="M54" s="101" t="s">
        <v>57</v>
      </c>
      <c r="N54" s="101" t="s">
        <v>58</v>
      </c>
      <c r="O54" s="101" t="s">
        <v>42</v>
      </c>
      <c r="P54" s="101" t="s">
        <v>42</v>
      </c>
      <c r="Q54" s="101" t="s">
        <v>30</v>
      </c>
    </row>
    <row r="55" spans="1:17" x14ac:dyDescent="0.3">
      <c r="A55" s="101" t="s">
        <v>198</v>
      </c>
      <c r="B55" s="101">
        <v>-30</v>
      </c>
      <c r="C55" s="101" t="s">
        <v>837</v>
      </c>
      <c r="D55" s="101" t="s">
        <v>179</v>
      </c>
      <c r="E55" s="101" t="s">
        <v>180</v>
      </c>
      <c r="F55" s="101" t="s">
        <v>34</v>
      </c>
      <c r="G55" s="101" t="s">
        <v>35</v>
      </c>
      <c r="H55" s="101" t="s">
        <v>42</v>
      </c>
      <c r="I55" s="101" t="s">
        <v>42</v>
      </c>
      <c r="J55" s="101" t="s">
        <v>181</v>
      </c>
      <c r="K55" s="101" t="s">
        <v>182</v>
      </c>
      <c r="L55" s="101" t="str">
        <f t="shared" si="0"/>
        <v>09</v>
      </c>
      <c r="M55" s="101" t="s">
        <v>57</v>
      </c>
      <c r="N55" s="101" t="s">
        <v>58</v>
      </c>
      <c r="O55" s="101" t="s">
        <v>42</v>
      </c>
      <c r="P55" s="101" t="s">
        <v>42</v>
      </c>
      <c r="Q55" s="101" t="s">
        <v>30</v>
      </c>
    </row>
    <row r="56" spans="1:17" x14ac:dyDescent="0.3">
      <c r="A56" s="101" t="s">
        <v>199</v>
      </c>
      <c r="B56" s="101">
        <v>-640</v>
      </c>
      <c r="C56" s="101" t="s">
        <v>837</v>
      </c>
      <c r="D56" s="101" t="s">
        <v>200</v>
      </c>
      <c r="E56" s="101" t="s">
        <v>201</v>
      </c>
      <c r="F56" s="101" t="s">
        <v>34</v>
      </c>
      <c r="G56" s="101" t="s">
        <v>35</v>
      </c>
      <c r="H56" s="101" t="s">
        <v>202</v>
      </c>
      <c r="I56" s="101" t="s">
        <v>203</v>
      </c>
      <c r="J56" s="101" t="s">
        <v>38</v>
      </c>
      <c r="K56" s="101" t="s">
        <v>39</v>
      </c>
      <c r="L56" s="101" t="str">
        <f t="shared" si="0"/>
        <v>10</v>
      </c>
      <c r="M56" s="101" t="s">
        <v>204</v>
      </c>
      <c r="N56" s="101" t="s">
        <v>205</v>
      </c>
      <c r="O56" s="101" t="s">
        <v>42</v>
      </c>
      <c r="P56" s="101" t="s">
        <v>42</v>
      </c>
      <c r="Q56" s="101" t="s">
        <v>30</v>
      </c>
    </row>
    <row r="57" spans="1:17" x14ac:dyDescent="0.3">
      <c r="A57" s="101" t="s">
        <v>199</v>
      </c>
      <c r="B57" s="101">
        <v>-850</v>
      </c>
      <c r="C57" s="101" t="s">
        <v>837</v>
      </c>
      <c r="D57" s="101" t="s">
        <v>206</v>
      </c>
      <c r="E57" s="101" t="s">
        <v>207</v>
      </c>
      <c r="F57" s="101" t="s">
        <v>34</v>
      </c>
      <c r="G57" s="101" t="s">
        <v>35</v>
      </c>
      <c r="H57" s="101" t="s">
        <v>202</v>
      </c>
      <c r="I57" s="101" t="s">
        <v>203</v>
      </c>
      <c r="J57" s="101" t="s">
        <v>38</v>
      </c>
      <c r="K57" s="101" t="s">
        <v>39</v>
      </c>
      <c r="L57" s="101" t="str">
        <f t="shared" si="0"/>
        <v>10</v>
      </c>
      <c r="M57" s="101" t="s">
        <v>204</v>
      </c>
      <c r="N57" s="101" t="s">
        <v>205</v>
      </c>
      <c r="O57" s="101" t="s">
        <v>42</v>
      </c>
      <c r="P57" s="101" t="s">
        <v>42</v>
      </c>
      <c r="Q57" s="101" t="s">
        <v>30</v>
      </c>
    </row>
    <row r="58" spans="1:17" x14ac:dyDescent="0.3">
      <c r="A58" s="101" t="s">
        <v>208</v>
      </c>
      <c r="B58" s="101">
        <v>7500</v>
      </c>
      <c r="C58" s="101" t="s">
        <v>837</v>
      </c>
      <c r="D58" s="101" t="s">
        <v>209</v>
      </c>
      <c r="E58" s="101" t="s">
        <v>210</v>
      </c>
      <c r="F58" s="101" t="s">
        <v>34</v>
      </c>
      <c r="G58" s="101" t="s">
        <v>35</v>
      </c>
      <c r="H58" s="101" t="s">
        <v>211</v>
      </c>
      <c r="I58" s="101" t="s">
        <v>212</v>
      </c>
      <c r="J58" s="101" t="s">
        <v>38</v>
      </c>
      <c r="K58" s="101" t="s">
        <v>39</v>
      </c>
      <c r="L58" s="101" t="str">
        <f t="shared" si="0"/>
        <v>10</v>
      </c>
      <c r="M58" s="101" t="s">
        <v>204</v>
      </c>
      <c r="N58" s="101" t="s">
        <v>205</v>
      </c>
      <c r="O58" s="101" t="s">
        <v>42</v>
      </c>
      <c r="P58" s="101" t="s">
        <v>42</v>
      </c>
      <c r="Q58" s="101" t="s">
        <v>30</v>
      </c>
    </row>
    <row r="59" spans="1:17" x14ac:dyDescent="0.3">
      <c r="A59" s="101" t="s">
        <v>213</v>
      </c>
      <c r="B59" s="101">
        <v>3696</v>
      </c>
      <c r="C59" s="101" t="s">
        <v>836</v>
      </c>
      <c r="D59" s="101" t="s">
        <v>119</v>
      </c>
      <c r="E59" s="101" t="s">
        <v>120</v>
      </c>
      <c r="F59" s="101" t="s">
        <v>34</v>
      </c>
      <c r="G59" s="101" t="s">
        <v>35</v>
      </c>
      <c r="H59" s="101" t="s">
        <v>214</v>
      </c>
      <c r="I59" s="101" t="s">
        <v>215</v>
      </c>
      <c r="J59" s="101" t="s">
        <v>38</v>
      </c>
      <c r="K59" s="101" t="s">
        <v>39</v>
      </c>
      <c r="L59" s="101" t="str">
        <f t="shared" si="0"/>
        <v>10</v>
      </c>
      <c r="M59" s="101" t="s">
        <v>204</v>
      </c>
      <c r="N59" s="101" t="s">
        <v>205</v>
      </c>
      <c r="O59" s="101" t="s">
        <v>42</v>
      </c>
      <c r="P59" s="101" t="s">
        <v>42</v>
      </c>
      <c r="Q59" s="101" t="s">
        <v>30</v>
      </c>
    </row>
    <row r="60" spans="1:17" x14ac:dyDescent="0.3">
      <c r="A60" s="101" t="s">
        <v>213</v>
      </c>
      <c r="B60" s="101">
        <v>11200</v>
      </c>
      <c r="C60" s="101" t="s">
        <v>836</v>
      </c>
      <c r="D60" s="101" t="s">
        <v>216</v>
      </c>
      <c r="E60" s="101" t="s">
        <v>217</v>
      </c>
      <c r="F60" s="101" t="s">
        <v>34</v>
      </c>
      <c r="G60" s="101" t="s">
        <v>35</v>
      </c>
      <c r="H60" s="101" t="s">
        <v>214</v>
      </c>
      <c r="I60" s="101" t="s">
        <v>215</v>
      </c>
      <c r="J60" s="101" t="s">
        <v>38</v>
      </c>
      <c r="K60" s="101" t="s">
        <v>39</v>
      </c>
      <c r="L60" s="101" t="str">
        <f t="shared" si="0"/>
        <v>10</v>
      </c>
      <c r="M60" s="101" t="s">
        <v>204</v>
      </c>
      <c r="N60" s="101" t="s">
        <v>205</v>
      </c>
      <c r="O60" s="101" t="s">
        <v>42</v>
      </c>
      <c r="P60" s="101" t="s">
        <v>42</v>
      </c>
      <c r="Q60" s="101" t="s">
        <v>30</v>
      </c>
    </row>
    <row r="61" spans="1:17" x14ac:dyDescent="0.3">
      <c r="A61" s="101" t="s">
        <v>213</v>
      </c>
      <c r="B61" s="101">
        <v>90</v>
      </c>
      <c r="C61" s="101" t="s">
        <v>836</v>
      </c>
      <c r="D61" s="101" t="s">
        <v>117</v>
      </c>
      <c r="E61" s="101" t="s">
        <v>118</v>
      </c>
      <c r="F61" s="101" t="s">
        <v>34</v>
      </c>
      <c r="G61" s="101" t="s">
        <v>35</v>
      </c>
      <c r="H61" s="101" t="s">
        <v>214</v>
      </c>
      <c r="I61" s="101" t="s">
        <v>215</v>
      </c>
      <c r="J61" s="101" t="s">
        <v>38</v>
      </c>
      <c r="K61" s="101" t="s">
        <v>39</v>
      </c>
      <c r="L61" s="101" t="str">
        <f t="shared" si="0"/>
        <v>10</v>
      </c>
      <c r="M61" s="101" t="s">
        <v>204</v>
      </c>
      <c r="N61" s="101" t="s">
        <v>205</v>
      </c>
      <c r="O61" s="101" t="s">
        <v>42</v>
      </c>
      <c r="P61" s="101" t="s">
        <v>42</v>
      </c>
      <c r="Q61" s="101" t="s">
        <v>30</v>
      </c>
    </row>
    <row r="62" spans="1:17" x14ac:dyDescent="0.3">
      <c r="A62" s="101" t="s">
        <v>218</v>
      </c>
      <c r="B62" s="101">
        <v>20389</v>
      </c>
      <c r="C62" s="101" t="s">
        <v>834</v>
      </c>
      <c r="D62" s="101" t="s">
        <v>112</v>
      </c>
      <c r="E62" s="101" t="s">
        <v>113</v>
      </c>
      <c r="F62" s="101" t="s">
        <v>34</v>
      </c>
      <c r="G62" s="101" t="s">
        <v>35</v>
      </c>
      <c r="H62" s="101" t="s">
        <v>219</v>
      </c>
      <c r="I62" s="101" t="s">
        <v>220</v>
      </c>
      <c r="J62" s="101" t="s">
        <v>38</v>
      </c>
      <c r="K62" s="101" t="s">
        <v>39</v>
      </c>
      <c r="L62" s="101" t="str">
        <f t="shared" si="0"/>
        <v>10</v>
      </c>
      <c r="M62" s="101" t="s">
        <v>221</v>
      </c>
      <c r="N62" s="101" t="s">
        <v>222</v>
      </c>
      <c r="O62" s="101" t="s">
        <v>42</v>
      </c>
      <c r="P62" s="101" t="s">
        <v>42</v>
      </c>
      <c r="Q62" s="101" t="s">
        <v>30</v>
      </c>
    </row>
    <row r="63" spans="1:17" x14ac:dyDescent="0.3">
      <c r="A63" s="101" t="s">
        <v>223</v>
      </c>
      <c r="B63" s="101">
        <v>-7500</v>
      </c>
      <c r="C63" s="101" t="s">
        <v>837</v>
      </c>
      <c r="D63" s="101" t="s">
        <v>224</v>
      </c>
      <c r="E63" s="101" t="s">
        <v>225</v>
      </c>
      <c r="F63" s="101" t="s">
        <v>34</v>
      </c>
      <c r="G63" s="101" t="s">
        <v>35</v>
      </c>
      <c r="H63" s="101" t="s">
        <v>226</v>
      </c>
      <c r="I63" s="101" t="s">
        <v>227</v>
      </c>
      <c r="J63" s="101" t="s">
        <v>38</v>
      </c>
      <c r="K63" s="101" t="s">
        <v>39</v>
      </c>
      <c r="L63" s="101" t="str">
        <f t="shared" si="0"/>
        <v>10</v>
      </c>
      <c r="M63" s="101" t="s">
        <v>221</v>
      </c>
      <c r="N63" s="101" t="s">
        <v>222</v>
      </c>
      <c r="O63" s="101" t="s">
        <v>42</v>
      </c>
      <c r="P63" s="101" t="s">
        <v>42</v>
      </c>
      <c r="Q63" s="101" t="s">
        <v>30</v>
      </c>
    </row>
    <row r="64" spans="1:17" x14ac:dyDescent="0.3">
      <c r="A64" s="101" t="s">
        <v>228</v>
      </c>
      <c r="B64" s="101">
        <v>-5573</v>
      </c>
      <c r="C64" s="101" t="s">
        <v>837</v>
      </c>
      <c r="D64" s="101" t="s">
        <v>229</v>
      </c>
      <c r="E64" s="101" t="s">
        <v>230</v>
      </c>
      <c r="F64" s="101" t="s">
        <v>34</v>
      </c>
      <c r="G64" s="101" t="s">
        <v>35</v>
      </c>
      <c r="H64" s="101" t="s">
        <v>219</v>
      </c>
      <c r="I64" s="101" t="s">
        <v>220</v>
      </c>
      <c r="J64" s="101" t="s">
        <v>38</v>
      </c>
      <c r="K64" s="101" t="s">
        <v>39</v>
      </c>
      <c r="L64" s="101" t="str">
        <f t="shared" si="0"/>
        <v>10</v>
      </c>
      <c r="M64" s="101" t="s">
        <v>221</v>
      </c>
      <c r="N64" s="101" t="s">
        <v>222</v>
      </c>
      <c r="O64" s="101" t="s">
        <v>42</v>
      </c>
      <c r="P64" s="101" t="s">
        <v>42</v>
      </c>
      <c r="Q64" s="101" t="s">
        <v>30</v>
      </c>
    </row>
    <row r="65" spans="1:17" x14ac:dyDescent="0.3">
      <c r="A65" s="101" t="s">
        <v>231</v>
      </c>
      <c r="B65" s="101">
        <v>10002</v>
      </c>
      <c r="C65" s="101" t="s">
        <v>834</v>
      </c>
      <c r="D65" s="101" t="s">
        <v>112</v>
      </c>
      <c r="E65" s="101" t="s">
        <v>113</v>
      </c>
      <c r="F65" s="101" t="s">
        <v>34</v>
      </c>
      <c r="G65" s="101" t="s">
        <v>35</v>
      </c>
      <c r="H65" s="101" t="s">
        <v>232</v>
      </c>
      <c r="I65" s="101" t="s">
        <v>233</v>
      </c>
      <c r="J65" s="101" t="s">
        <v>38</v>
      </c>
      <c r="K65" s="101" t="s">
        <v>39</v>
      </c>
      <c r="L65" s="101" t="str">
        <f t="shared" si="0"/>
        <v>10</v>
      </c>
      <c r="M65" s="101" t="s">
        <v>234</v>
      </c>
      <c r="N65" s="101" t="s">
        <v>235</v>
      </c>
      <c r="O65" s="101" t="s">
        <v>42</v>
      </c>
      <c r="P65" s="101" t="s">
        <v>42</v>
      </c>
      <c r="Q65" s="101" t="s">
        <v>30</v>
      </c>
    </row>
    <row r="66" spans="1:17" x14ac:dyDescent="0.3">
      <c r="A66" s="101" t="s">
        <v>236</v>
      </c>
      <c r="B66" s="101">
        <v>100</v>
      </c>
      <c r="C66" s="101" t="s">
        <v>837</v>
      </c>
      <c r="D66" s="101" t="s">
        <v>237</v>
      </c>
      <c r="E66" s="101" t="s">
        <v>238</v>
      </c>
      <c r="F66" s="101" t="s">
        <v>34</v>
      </c>
      <c r="G66" s="101" t="s">
        <v>35</v>
      </c>
      <c r="H66" s="101" t="s">
        <v>239</v>
      </c>
      <c r="I66" s="101" t="s">
        <v>240</v>
      </c>
      <c r="J66" s="101" t="s">
        <v>128</v>
      </c>
      <c r="K66" s="101" t="s">
        <v>129</v>
      </c>
      <c r="L66" s="101" t="str">
        <f t="shared" si="0"/>
        <v>01</v>
      </c>
      <c r="M66" s="101" t="s">
        <v>241</v>
      </c>
      <c r="N66" s="101" t="s">
        <v>242</v>
      </c>
      <c r="O66" s="101" t="s">
        <v>42</v>
      </c>
      <c r="P66" s="101" t="s">
        <v>42</v>
      </c>
      <c r="Q66" s="101" t="s">
        <v>30</v>
      </c>
    </row>
    <row r="67" spans="1:17" x14ac:dyDescent="0.3">
      <c r="A67" s="101" t="s">
        <v>243</v>
      </c>
      <c r="B67" s="101">
        <v>2190</v>
      </c>
      <c r="C67" s="101" t="s">
        <v>837</v>
      </c>
      <c r="D67" s="101" t="s">
        <v>142</v>
      </c>
      <c r="E67" s="101" t="s">
        <v>143</v>
      </c>
      <c r="F67" s="101" t="s">
        <v>34</v>
      </c>
      <c r="G67" s="101" t="s">
        <v>35</v>
      </c>
      <c r="H67" s="101" t="s">
        <v>244</v>
      </c>
      <c r="I67" s="101" t="s">
        <v>245</v>
      </c>
      <c r="J67" s="101" t="s">
        <v>128</v>
      </c>
      <c r="K67" s="101" t="s">
        <v>129</v>
      </c>
      <c r="L67" s="101" t="str">
        <f t="shared" ref="L67:L130" si="1">LEFT(M67,2)</f>
        <v>01</v>
      </c>
      <c r="M67" s="101" t="s">
        <v>241</v>
      </c>
      <c r="N67" s="101" t="s">
        <v>242</v>
      </c>
      <c r="O67" s="101" t="s">
        <v>42</v>
      </c>
      <c r="P67" s="101" t="s">
        <v>42</v>
      </c>
      <c r="Q67" s="101" t="s">
        <v>30</v>
      </c>
    </row>
    <row r="68" spans="1:17" x14ac:dyDescent="0.3">
      <c r="A68" s="101" t="s">
        <v>246</v>
      </c>
      <c r="B68" s="101">
        <v>-96</v>
      </c>
      <c r="C68" s="101" t="s">
        <v>836</v>
      </c>
      <c r="D68" s="101" t="s">
        <v>117</v>
      </c>
      <c r="E68" s="101" t="s">
        <v>118</v>
      </c>
      <c r="F68" s="101" t="s">
        <v>34</v>
      </c>
      <c r="G68" s="101" t="s">
        <v>35</v>
      </c>
      <c r="H68" s="101" t="s">
        <v>214</v>
      </c>
      <c r="I68" s="101" t="s">
        <v>215</v>
      </c>
      <c r="J68" s="101" t="s">
        <v>146</v>
      </c>
      <c r="K68" s="101" t="s">
        <v>147</v>
      </c>
      <c r="L68" s="101" t="str">
        <f t="shared" si="1"/>
        <v>01</v>
      </c>
      <c r="M68" s="101" t="s">
        <v>241</v>
      </c>
      <c r="N68" s="101" t="s">
        <v>242</v>
      </c>
      <c r="O68" s="101" t="s">
        <v>42</v>
      </c>
      <c r="P68" s="101" t="s">
        <v>42</v>
      </c>
      <c r="Q68" s="101" t="s">
        <v>30</v>
      </c>
    </row>
    <row r="69" spans="1:17" x14ac:dyDescent="0.3">
      <c r="A69" s="101" t="s">
        <v>246</v>
      </c>
      <c r="B69" s="101">
        <v>-3960</v>
      </c>
      <c r="C69" s="101" t="s">
        <v>836</v>
      </c>
      <c r="D69" s="101" t="s">
        <v>119</v>
      </c>
      <c r="E69" s="101" t="s">
        <v>120</v>
      </c>
      <c r="F69" s="101" t="s">
        <v>34</v>
      </c>
      <c r="G69" s="101" t="s">
        <v>35</v>
      </c>
      <c r="H69" s="101" t="s">
        <v>214</v>
      </c>
      <c r="I69" s="101" t="s">
        <v>215</v>
      </c>
      <c r="J69" s="101" t="s">
        <v>146</v>
      </c>
      <c r="K69" s="101" t="s">
        <v>147</v>
      </c>
      <c r="L69" s="101" t="str">
        <f t="shared" si="1"/>
        <v>01</v>
      </c>
      <c r="M69" s="101" t="s">
        <v>241</v>
      </c>
      <c r="N69" s="101" t="s">
        <v>242</v>
      </c>
      <c r="O69" s="101" t="s">
        <v>42</v>
      </c>
      <c r="P69" s="101" t="s">
        <v>42</v>
      </c>
      <c r="Q69" s="101" t="s">
        <v>30</v>
      </c>
    </row>
    <row r="70" spans="1:17" x14ac:dyDescent="0.3">
      <c r="A70" s="101" t="s">
        <v>246</v>
      </c>
      <c r="B70" s="101">
        <v>-12000</v>
      </c>
      <c r="C70" s="101" t="s">
        <v>836</v>
      </c>
      <c r="D70" s="101" t="s">
        <v>99</v>
      </c>
      <c r="E70" s="101" t="s">
        <v>100</v>
      </c>
      <c r="F70" s="101" t="s">
        <v>34</v>
      </c>
      <c r="G70" s="101" t="s">
        <v>35</v>
      </c>
      <c r="H70" s="101" t="s">
        <v>214</v>
      </c>
      <c r="I70" s="101" t="s">
        <v>215</v>
      </c>
      <c r="J70" s="101" t="s">
        <v>146</v>
      </c>
      <c r="K70" s="101" t="s">
        <v>147</v>
      </c>
      <c r="L70" s="101" t="str">
        <f t="shared" si="1"/>
        <v>01</v>
      </c>
      <c r="M70" s="101" t="s">
        <v>241</v>
      </c>
      <c r="N70" s="101" t="s">
        <v>242</v>
      </c>
      <c r="O70" s="101" t="s">
        <v>42</v>
      </c>
      <c r="P70" s="101" t="s">
        <v>42</v>
      </c>
      <c r="Q70" s="101" t="s">
        <v>30</v>
      </c>
    </row>
    <row r="71" spans="1:17" x14ac:dyDescent="0.3">
      <c r="A71" s="101" t="s">
        <v>247</v>
      </c>
      <c r="B71" s="101">
        <v>-44</v>
      </c>
      <c r="C71" s="101" t="s">
        <v>836</v>
      </c>
      <c r="D71" s="101" t="s">
        <v>117</v>
      </c>
      <c r="E71" s="101" t="s">
        <v>118</v>
      </c>
      <c r="F71" s="101" t="s">
        <v>34</v>
      </c>
      <c r="G71" s="101" t="s">
        <v>35</v>
      </c>
      <c r="H71" s="101" t="s">
        <v>214</v>
      </c>
      <c r="I71" s="101" t="s">
        <v>215</v>
      </c>
      <c r="J71" s="101" t="s">
        <v>146</v>
      </c>
      <c r="K71" s="101" t="s">
        <v>147</v>
      </c>
      <c r="L71" s="101" t="str">
        <f t="shared" si="1"/>
        <v>01</v>
      </c>
      <c r="M71" s="101" t="s">
        <v>241</v>
      </c>
      <c r="N71" s="101" t="s">
        <v>242</v>
      </c>
      <c r="O71" s="101" t="s">
        <v>42</v>
      </c>
      <c r="P71" s="101" t="s">
        <v>42</v>
      </c>
      <c r="Q71" s="101" t="s">
        <v>30</v>
      </c>
    </row>
    <row r="72" spans="1:17" x14ac:dyDescent="0.3">
      <c r="A72" s="101" t="s">
        <v>247</v>
      </c>
      <c r="B72" s="101">
        <v>-1794</v>
      </c>
      <c r="C72" s="101" t="s">
        <v>836</v>
      </c>
      <c r="D72" s="101" t="s">
        <v>119</v>
      </c>
      <c r="E72" s="101" t="s">
        <v>120</v>
      </c>
      <c r="F72" s="101" t="s">
        <v>34</v>
      </c>
      <c r="G72" s="101" t="s">
        <v>35</v>
      </c>
      <c r="H72" s="101" t="s">
        <v>214</v>
      </c>
      <c r="I72" s="101" t="s">
        <v>215</v>
      </c>
      <c r="J72" s="101" t="s">
        <v>146</v>
      </c>
      <c r="K72" s="101" t="s">
        <v>147</v>
      </c>
      <c r="L72" s="101" t="str">
        <f t="shared" si="1"/>
        <v>01</v>
      </c>
      <c r="M72" s="101" t="s">
        <v>241</v>
      </c>
      <c r="N72" s="101" t="s">
        <v>242</v>
      </c>
      <c r="O72" s="101" t="s">
        <v>42</v>
      </c>
      <c r="P72" s="101" t="s">
        <v>42</v>
      </c>
      <c r="Q72" s="101" t="s">
        <v>30</v>
      </c>
    </row>
    <row r="73" spans="1:17" x14ac:dyDescent="0.3">
      <c r="A73" s="101" t="s">
        <v>248</v>
      </c>
      <c r="B73" s="101">
        <v>-5437</v>
      </c>
      <c r="C73" s="101" t="s">
        <v>836</v>
      </c>
      <c r="D73" s="101" t="s">
        <v>216</v>
      </c>
      <c r="E73" s="101" t="s">
        <v>217</v>
      </c>
      <c r="F73" s="101" t="s">
        <v>34</v>
      </c>
      <c r="G73" s="101" t="s">
        <v>35</v>
      </c>
      <c r="H73" s="101" t="s">
        <v>214</v>
      </c>
      <c r="I73" s="101" t="s">
        <v>215</v>
      </c>
      <c r="J73" s="101" t="s">
        <v>146</v>
      </c>
      <c r="K73" s="101" t="s">
        <v>147</v>
      </c>
      <c r="L73" s="101" t="str">
        <f t="shared" si="1"/>
        <v>01</v>
      </c>
      <c r="M73" s="101" t="s">
        <v>241</v>
      </c>
      <c r="N73" s="101" t="s">
        <v>242</v>
      </c>
      <c r="O73" s="101" t="s">
        <v>42</v>
      </c>
      <c r="P73" s="101" t="s">
        <v>42</v>
      </c>
      <c r="Q73" s="101" t="s">
        <v>30</v>
      </c>
    </row>
    <row r="74" spans="1:17" x14ac:dyDescent="0.3">
      <c r="A74" s="101" t="s">
        <v>81</v>
      </c>
      <c r="B74" s="101">
        <v>240</v>
      </c>
      <c r="C74" s="101" t="s">
        <v>837</v>
      </c>
      <c r="D74" s="101" t="s">
        <v>249</v>
      </c>
      <c r="E74" s="101" t="s">
        <v>250</v>
      </c>
      <c r="F74" s="101" t="s">
        <v>34</v>
      </c>
      <c r="G74" s="101" t="s">
        <v>35</v>
      </c>
      <c r="H74" s="101" t="s">
        <v>42</v>
      </c>
      <c r="I74" s="101" t="s">
        <v>42</v>
      </c>
      <c r="J74" s="101" t="s">
        <v>251</v>
      </c>
      <c r="K74" s="101" t="s">
        <v>252</v>
      </c>
      <c r="L74" s="101" t="str">
        <f t="shared" si="1"/>
        <v>09</v>
      </c>
      <c r="M74" s="101" t="s">
        <v>57</v>
      </c>
      <c r="N74" s="101" t="s">
        <v>58</v>
      </c>
      <c r="O74" s="101" t="s">
        <v>42</v>
      </c>
      <c r="P74" s="101" t="s">
        <v>42</v>
      </c>
      <c r="Q74" s="101" t="s">
        <v>30</v>
      </c>
    </row>
    <row r="75" spans="1:17" x14ac:dyDescent="0.3">
      <c r="A75" s="101" t="s">
        <v>81</v>
      </c>
      <c r="B75" s="101">
        <v>-240</v>
      </c>
      <c r="C75" s="101" t="s">
        <v>837</v>
      </c>
      <c r="D75" s="101" t="s">
        <v>253</v>
      </c>
      <c r="E75" s="101" t="s">
        <v>254</v>
      </c>
      <c r="F75" s="101" t="s">
        <v>34</v>
      </c>
      <c r="G75" s="101" t="s">
        <v>35</v>
      </c>
      <c r="H75" s="101" t="s">
        <v>42</v>
      </c>
      <c r="I75" s="101" t="s">
        <v>42</v>
      </c>
      <c r="J75" s="101" t="s">
        <v>251</v>
      </c>
      <c r="K75" s="101" t="s">
        <v>252</v>
      </c>
      <c r="L75" s="101" t="str">
        <f t="shared" si="1"/>
        <v>09</v>
      </c>
      <c r="M75" s="101" t="s">
        <v>57</v>
      </c>
      <c r="N75" s="101" t="s">
        <v>58</v>
      </c>
      <c r="O75" s="101" t="s">
        <v>42</v>
      </c>
      <c r="P75" s="101" t="s">
        <v>42</v>
      </c>
      <c r="Q75" s="101" t="s">
        <v>30</v>
      </c>
    </row>
    <row r="76" spans="1:17" x14ac:dyDescent="0.3">
      <c r="A76" s="101" t="s">
        <v>255</v>
      </c>
      <c r="B76" s="101">
        <v>600</v>
      </c>
      <c r="C76" s="101" t="s">
        <v>837</v>
      </c>
      <c r="D76" s="101" t="s">
        <v>76</v>
      </c>
      <c r="E76" s="101" t="s">
        <v>77</v>
      </c>
      <c r="F76" s="101" t="s">
        <v>34</v>
      </c>
      <c r="G76" s="101" t="s">
        <v>35</v>
      </c>
      <c r="H76" s="101" t="s">
        <v>42</v>
      </c>
      <c r="I76" s="101" t="s">
        <v>42</v>
      </c>
      <c r="J76" s="101" t="s">
        <v>251</v>
      </c>
      <c r="K76" s="101" t="s">
        <v>252</v>
      </c>
      <c r="L76" s="101" t="str">
        <f t="shared" si="1"/>
        <v>09</v>
      </c>
      <c r="M76" s="101" t="s">
        <v>57</v>
      </c>
      <c r="N76" s="101" t="s">
        <v>58</v>
      </c>
      <c r="O76" s="101" t="s">
        <v>42</v>
      </c>
      <c r="P76" s="101" t="s">
        <v>42</v>
      </c>
      <c r="Q76" s="101" t="s">
        <v>30</v>
      </c>
    </row>
    <row r="77" spans="1:17" x14ac:dyDescent="0.3">
      <c r="A77" s="101" t="s">
        <v>255</v>
      </c>
      <c r="B77" s="101">
        <v>175</v>
      </c>
      <c r="C77" s="101" t="s">
        <v>837</v>
      </c>
      <c r="D77" s="101" t="s">
        <v>103</v>
      </c>
      <c r="E77" s="101" t="s">
        <v>104</v>
      </c>
      <c r="F77" s="101" t="s">
        <v>34</v>
      </c>
      <c r="G77" s="101" t="s">
        <v>35</v>
      </c>
      <c r="H77" s="101" t="s">
        <v>42</v>
      </c>
      <c r="I77" s="101" t="s">
        <v>42</v>
      </c>
      <c r="J77" s="101" t="s">
        <v>251</v>
      </c>
      <c r="K77" s="101" t="s">
        <v>252</v>
      </c>
      <c r="L77" s="101" t="str">
        <f t="shared" si="1"/>
        <v>09</v>
      </c>
      <c r="M77" s="101" t="s">
        <v>57</v>
      </c>
      <c r="N77" s="101" t="s">
        <v>58</v>
      </c>
      <c r="O77" s="101" t="s">
        <v>42</v>
      </c>
      <c r="P77" s="101" t="s">
        <v>42</v>
      </c>
      <c r="Q77" s="101" t="s">
        <v>30</v>
      </c>
    </row>
    <row r="78" spans="1:17" x14ac:dyDescent="0.3">
      <c r="A78" s="101" t="s">
        <v>255</v>
      </c>
      <c r="B78" s="101">
        <v>108</v>
      </c>
      <c r="C78" s="101" t="s">
        <v>836</v>
      </c>
      <c r="D78" s="101" t="s">
        <v>256</v>
      </c>
      <c r="E78" s="101" t="s">
        <v>257</v>
      </c>
      <c r="F78" s="101" t="s">
        <v>34</v>
      </c>
      <c r="G78" s="101" t="s">
        <v>35</v>
      </c>
      <c r="H78" s="101" t="s">
        <v>42</v>
      </c>
      <c r="I78" s="101" t="s">
        <v>42</v>
      </c>
      <c r="J78" s="101" t="s">
        <v>251</v>
      </c>
      <c r="K78" s="101" t="s">
        <v>252</v>
      </c>
      <c r="L78" s="101" t="str">
        <f t="shared" si="1"/>
        <v>09</v>
      </c>
      <c r="M78" s="101" t="s">
        <v>57</v>
      </c>
      <c r="N78" s="101" t="s">
        <v>58</v>
      </c>
      <c r="O78" s="101" t="s">
        <v>42</v>
      </c>
      <c r="P78" s="101" t="s">
        <v>42</v>
      </c>
      <c r="Q78" s="101" t="s">
        <v>30</v>
      </c>
    </row>
    <row r="79" spans="1:17" x14ac:dyDescent="0.3">
      <c r="A79" s="101" t="s">
        <v>255</v>
      </c>
      <c r="B79" s="101">
        <v>4435</v>
      </c>
      <c r="C79" s="101" t="s">
        <v>836</v>
      </c>
      <c r="D79" s="101" t="s">
        <v>258</v>
      </c>
      <c r="E79" s="101" t="s">
        <v>259</v>
      </c>
      <c r="F79" s="101" t="s">
        <v>34</v>
      </c>
      <c r="G79" s="101" t="s">
        <v>35</v>
      </c>
      <c r="H79" s="101" t="s">
        <v>42</v>
      </c>
      <c r="I79" s="101" t="s">
        <v>42</v>
      </c>
      <c r="J79" s="101" t="s">
        <v>251</v>
      </c>
      <c r="K79" s="101" t="s">
        <v>252</v>
      </c>
      <c r="L79" s="101" t="str">
        <f t="shared" si="1"/>
        <v>09</v>
      </c>
      <c r="M79" s="101" t="s">
        <v>57</v>
      </c>
      <c r="N79" s="101" t="s">
        <v>58</v>
      </c>
      <c r="O79" s="101" t="s">
        <v>42</v>
      </c>
      <c r="P79" s="101" t="s">
        <v>42</v>
      </c>
      <c r="Q79" s="101" t="s">
        <v>30</v>
      </c>
    </row>
    <row r="80" spans="1:17" x14ac:dyDescent="0.3">
      <c r="A80" s="101" t="s">
        <v>255</v>
      </c>
      <c r="B80" s="101">
        <v>13440</v>
      </c>
      <c r="C80" s="101" t="s">
        <v>836</v>
      </c>
      <c r="D80" s="101" t="s">
        <v>99</v>
      </c>
      <c r="E80" s="101" t="s">
        <v>100</v>
      </c>
      <c r="F80" s="101" t="s">
        <v>34</v>
      </c>
      <c r="G80" s="101" t="s">
        <v>35</v>
      </c>
      <c r="H80" s="101" t="s">
        <v>42</v>
      </c>
      <c r="I80" s="101" t="s">
        <v>42</v>
      </c>
      <c r="J80" s="101" t="s">
        <v>251</v>
      </c>
      <c r="K80" s="101" t="s">
        <v>252</v>
      </c>
      <c r="L80" s="101" t="str">
        <f t="shared" si="1"/>
        <v>09</v>
      </c>
      <c r="M80" s="101" t="s">
        <v>57</v>
      </c>
      <c r="N80" s="101" t="s">
        <v>58</v>
      </c>
      <c r="O80" s="101" t="s">
        <v>42</v>
      </c>
      <c r="P80" s="101" t="s">
        <v>42</v>
      </c>
      <c r="Q80" s="101" t="s">
        <v>30</v>
      </c>
    </row>
    <row r="81" spans="1:17" x14ac:dyDescent="0.3">
      <c r="A81" s="101" t="s">
        <v>255</v>
      </c>
      <c r="B81" s="101">
        <v>64</v>
      </c>
      <c r="C81" s="101" t="s">
        <v>836</v>
      </c>
      <c r="D81" s="101" t="s">
        <v>260</v>
      </c>
      <c r="E81" s="101" t="s">
        <v>261</v>
      </c>
      <c r="F81" s="101" t="s">
        <v>34</v>
      </c>
      <c r="G81" s="101" t="s">
        <v>35</v>
      </c>
      <c r="H81" s="101" t="s">
        <v>42</v>
      </c>
      <c r="I81" s="101" t="s">
        <v>42</v>
      </c>
      <c r="J81" s="101" t="s">
        <v>251</v>
      </c>
      <c r="K81" s="101" t="s">
        <v>252</v>
      </c>
      <c r="L81" s="101" t="str">
        <f t="shared" si="1"/>
        <v>09</v>
      </c>
      <c r="M81" s="101" t="s">
        <v>57</v>
      </c>
      <c r="N81" s="101" t="s">
        <v>58</v>
      </c>
      <c r="O81" s="101" t="s">
        <v>42</v>
      </c>
      <c r="P81" s="101" t="s">
        <v>42</v>
      </c>
      <c r="Q81" s="101" t="s">
        <v>30</v>
      </c>
    </row>
    <row r="82" spans="1:17" x14ac:dyDescent="0.3">
      <c r="A82" s="101" t="s">
        <v>255</v>
      </c>
      <c r="B82" s="101">
        <v>2653</v>
      </c>
      <c r="C82" s="101" t="s">
        <v>836</v>
      </c>
      <c r="D82" s="101" t="s">
        <v>262</v>
      </c>
      <c r="E82" s="101" t="s">
        <v>263</v>
      </c>
      <c r="F82" s="101" t="s">
        <v>34</v>
      </c>
      <c r="G82" s="101" t="s">
        <v>35</v>
      </c>
      <c r="H82" s="101" t="s">
        <v>42</v>
      </c>
      <c r="I82" s="101" t="s">
        <v>42</v>
      </c>
      <c r="J82" s="101" t="s">
        <v>251</v>
      </c>
      <c r="K82" s="101" t="s">
        <v>252</v>
      </c>
      <c r="L82" s="101" t="str">
        <f t="shared" si="1"/>
        <v>09</v>
      </c>
      <c r="M82" s="101" t="s">
        <v>57</v>
      </c>
      <c r="N82" s="101" t="s">
        <v>58</v>
      </c>
      <c r="O82" s="101" t="s">
        <v>42</v>
      </c>
      <c r="P82" s="101" t="s">
        <v>42</v>
      </c>
      <c r="Q82" s="101" t="s">
        <v>30</v>
      </c>
    </row>
    <row r="83" spans="1:17" x14ac:dyDescent="0.3">
      <c r="A83" s="101" t="s">
        <v>255</v>
      </c>
      <c r="B83" s="101">
        <v>8040</v>
      </c>
      <c r="C83" s="101" t="s">
        <v>836</v>
      </c>
      <c r="D83" s="101" t="s">
        <v>192</v>
      </c>
      <c r="E83" s="101" t="s">
        <v>193</v>
      </c>
      <c r="F83" s="101" t="s">
        <v>34</v>
      </c>
      <c r="G83" s="101" t="s">
        <v>35</v>
      </c>
      <c r="H83" s="101" t="s">
        <v>42</v>
      </c>
      <c r="I83" s="101" t="s">
        <v>42</v>
      </c>
      <c r="J83" s="101" t="s">
        <v>251</v>
      </c>
      <c r="K83" s="101" t="s">
        <v>252</v>
      </c>
      <c r="L83" s="101" t="str">
        <f t="shared" si="1"/>
        <v>09</v>
      </c>
      <c r="M83" s="101" t="s">
        <v>57</v>
      </c>
      <c r="N83" s="101" t="s">
        <v>58</v>
      </c>
      <c r="O83" s="101" t="s">
        <v>42</v>
      </c>
      <c r="P83" s="101" t="s">
        <v>42</v>
      </c>
      <c r="Q83" s="101" t="s">
        <v>30</v>
      </c>
    </row>
    <row r="84" spans="1:17" x14ac:dyDescent="0.3">
      <c r="A84" s="101" t="s">
        <v>264</v>
      </c>
      <c r="B84" s="101">
        <v>200000</v>
      </c>
      <c r="C84" s="101" t="s">
        <v>830</v>
      </c>
      <c r="D84" s="101" t="s">
        <v>18</v>
      </c>
      <c r="E84" s="101" t="s">
        <v>19</v>
      </c>
      <c r="F84" s="101" t="s">
        <v>20</v>
      </c>
      <c r="G84" s="101" t="s">
        <v>21</v>
      </c>
      <c r="H84" s="101" t="s">
        <v>265</v>
      </c>
      <c r="I84" s="101" t="s">
        <v>266</v>
      </c>
      <c r="J84" s="101" t="s">
        <v>267</v>
      </c>
      <c r="K84" s="101" t="s">
        <v>268</v>
      </c>
      <c r="L84" s="101" t="str">
        <f t="shared" si="1"/>
        <v>09</v>
      </c>
      <c r="M84" s="101" t="s">
        <v>57</v>
      </c>
      <c r="N84" s="101" t="s">
        <v>58</v>
      </c>
      <c r="O84" s="101" t="s">
        <v>42</v>
      </c>
      <c r="P84" s="101" t="s">
        <v>42</v>
      </c>
      <c r="Q84" s="101" t="s">
        <v>30</v>
      </c>
    </row>
    <row r="85" spans="1:17" x14ac:dyDescent="0.3">
      <c r="A85" s="101" t="s">
        <v>269</v>
      </c>
      <c r="B85" s="101">
        <v>-57728</v>
      </c>
      <c r="C85" s="101" t="s">
        <v>837</v>
      </c>
      <c r="D85" s="101" t="s">
        <v>51</v>
      </c>
      <c r="E85" s="101" t="s">
        <v>52</v>
      </c>
      <c r="F85" s="101" t="s">
        <v>34</v>
      </c>
      <c r="G85" s="101" t="s">
        <v>35</v>
      </c>
      <c r="H85" s="101" t="s">
        <v>53</v>
      </c>
      <c r="I85" s="101" t="s">
        <v>54</v>
      </c>
      <c r="J85" s="101" t="s">
        <v>55</v>
      </c>
      <c r="K85" s="101" t="s">
        <v>56</v>
      </c>
      <c r="L85" s="101" t="str">
        <f t="shared" si="1"/>
        <v>09</v>
      </c>
      <c r="M85" s="101" t="s">
        <v>73</v>
      </c>
      <c r="N85" s="101" t="s">
        <v>74</v>
      </c>
      <c r="O85" s="101" t="s">
        <v>42</v>
      </c>
      <c r="P85" s="101" t="s">
        <v>42</v>
      </c>
      <c r="Q85" s="101" t="s">
        <v>30</v>
      </c>
    </row>
    <row r="86" spans="1:17" x14ac:dyDescent="0.3">
      <c r="A86" s="101" t="s">
        <v>270</v>
      </c>
      <c r="B86" s="101">
        <v>1500</v>
      </c>
      <c r="C86" s="101" t="s">
        <v>837</v>
      </c>
      <c r="D86" s="101" t="s">
        <v>271</v>
      </c>
      <c r="E86" s="101" t="s">
        <v>272</v>
      </c>
      <c r="F86" s="101" t="s">
        <v>34</v>
      </c>
      <c r="G86" s="101" t="s">
        <v>35</v>
      </c>
      <c r="H86" s="101" t="s">
        <v>273</v>
      </c>
      <c r="I86" s="101" t="s">
        <v>274</v>
      </c>
      <c r="J86" s="101" t="s">
        <v>55</v>
      </c>
      <c r="K86" s="101" t="s">
        <v>56</v>
      </c>
      <c r="L86" s="101" t="str">
        <f t="shared" si="1"/>
        <v>08</v>
      </c>
      <c r="M86" s="101" t="s">
        <v>275</v>
      </c>
      <c r="N86" s="101" t="s">
        <v>276</v>
      </c>
      <c r="O86" s="101" t="s">
        <v>42</v>
      </c>
      <c r="P86" s="101" t="s">
        <v>42</v>
      </c>
      <c r="Q86" s="101" t="s">
        <v>30</v>
      </c>
    </row>
    <row r="87" spans="1:17" x14ac:dyDescent="0.3">
      <c r="A87" s="101" t="s">
        <v>277</v>
      </c>
      <c r="B87" s="101">
        <v>-1500</v>
      </c>
      <c r="C87" s="101" t="s">
        <v>837</v>
      </c>
      <c r="D87" s="101" t="s">
        <v>271</v>
      </c>
      <c r="E87" s="101" t="s">
        <v>272</v>
      </c>
      <c r="F87" s="101" t="s">
        <v>34</v>
      </c>
      <c r="G87" s="101" t="s">
        <v>35</v>
      </c>
      <c r="H87" s="101" t="s">
        <v>278</v>
      </c>
      <c r="I87" s="101" t="s">
        <v>279</v>
      </c>
      <c r="J87" s="101" t="s">
        <v>55</v>
      </c>
      <c r="K87" s="101" t="s">
        <v>56</v>
      </c>
      <c r="L87" s="101" t="str">
        <f t="shared" si="1"/>
        <v>08</v>
      </c>
      <c r="M87" s="101" t="s">
        <v>275</v>
      </c>
      <c r="N87" s="101" t="s">
        <v>276</v>
      </c>
      <c r="O87" s="101" t="s">
        <v>42</v>
      </c>
      <c r="P87" s="101" t="s">
        <v>42</v>
      </c>
      <c r="Q87" s="101" t="s">
        <v>30</v>
      </c>
    </row>
    <row r="88" spans="1:17" x14ac:dyDescent="0.3">
      <c r="A88" s="101" t="s">
        <v>188</v>
      </c>
      <c r="B88" s="101">
        <v>2000</v>
      </c>
      <c r="C88" s="101" t="s">
        <v>835</v>
      </c>
      <c r="D88" s="101" t="s">
        <v>280</v>
      </c>
      <c r="E88" s="101" t="s">
        <v>188</v>
      </c>
      <c r="F88" s="101" t="s">
        <v>34</v>
      </c>
      <c r="G88" s="101" t="s">
        <v>35</v>
      </c>
      <c r="H88" s="101" t="s">
        <v>281</v>
      </c>
      <c r="I88" s="101" t="s">
        <v>282</v>
      </c>
      <c r="J88" s="101" t="s">
        <v>55</v>
      </c>
      <c r="K88" s="101" t="s">
        <v>56</v>
      </c>
      <c r="L88" s="101" t="str">
        <f t="shared" si="1"/>
        <v>08</v>
      </c>
      <c r="M88" s="101" t="s">
        <v>275</v>
      </c>
      <c r="N88" s="101" t="s">
        <v>276</v>
      </c>
      <c r="O88" s="101" t="s">
        <v>42</v>
      </c>
      <c r="P88" s="101" t="s">
        <v>42</v>
      </c>
      <c r="Q88" s="101" t="s">
        <v>30</v>
      </c>
    </row>
    <row r="89" spans="1:17" x14ac:dyDescent="0.3">
      <c r="A89" s="101" t="s">
        <v>283</v>
      </c>
      <c r="B89" s="101">
        <v>-2000</v>
      </c>
      <c r="C89" s="101" t="s">
        <v>834</v>
      </c>
      <c r="D89" s="101" t="s">
        <v>284</v>
      </c>
      <c r="E89" s="101" t="s">
        <v>285</v>
      </c>
      <c r="F89" s="101" t="s">
        <v>34</v>
      </c>
      <c r="G89" s="101" t="s">
        <v>35</v>
      </c>
      <c r="H89" s="101" t="s">
        <v>281</v>
      </c>
      <c r="I89" s="101" t="s">
        <v>282</v>
      </c>
      <c r="J89" s="101" t="s">
        <v>55</v>
      </c>
      <c r="K89" s="101" t="s">
        <v>56</v>
      </c>
      <c r="L89" s="101" t="str">
        <f t="shared" si="1"/>
        <v>08</v>
      </c>
      <c r="M89" s="101" t="s">
        <v>275</v>
      </c>
      <c r="N89" s="101" t="s">
        <v>276</v>
      </c>
      <c r="O89" s="101" t="s">
        <v>42</v>
      </c>
      <c r="P89" s="101" t="s">
        <v>42</v>
      </c>
      <c r="Q89" s="101" t="s">
        <v>30</v>
      </c>
    </row>
    <row r="90" spans="1:17" x14ac:dyDescent="0.3">
      <c r="A90" s="101" t="s">
        <v>286</v>
      </c>
      <c r="B90" s="101">
        <v>8000</v>
      </c>
      <c r="C90" s="101" t="s">
        <v>837</v>
      </c>
      <c r="D90" s="101" t="s">
        <v>271</v>
      </c>
      <c r="E90" s="101" t="s">
        <v>272</v>
      </c>
      <c r="F90" s="101" t="s">
        <v>34</v>
      </c>
      <c r="G90" s="101" t="s">
        <v>35</v>
      </c>
      <c r="H90" s="101" t="s">
        <v>287</v>
      </c>
      <c r="I90" s="101" t="s">
        <v>288</v>
      </c>
      <c r="J90" s="101" t="s">
        <v>55</v>
      </c>
      <c r="K90" s="101" t="s">
        <v>56</v>
      </c>
      <c r="L90" s="101" t="str">
        <f t="shared" si="1"/>
        <v>08</v>
      </c>
      <c r="M90" s="101" t="s">
        <v>275</v>
      </c>
      <c r="N90" s="101" t="s">
        <v>276</v>
      </c>
      <c r="O90" s="101" t="s">
        <v>42</v>
      </c>
      <c r="P90" s="101" t="s">
        <v>42</v>
      </c>
      <c r="Q90" s="101" t="s">
        <v>30</v>
      </c>
    </row>
    <row r="91" spans="1:17" x14ac:dyDescent="0.3">
      <c r="A91" s="101" t="s">
        <v>289</v>
      </c>
      <c r="B91" s="101">
        <v>-8000</v>
      </c>
      <c r="C91" s="101" t="s">
        <v>835</v>
      </c>
      <c r="D91" s="101" t="s">
        <v>280</v>
      </c>
      <c r="E91" s="101" t="s">
        <v>188</v>
      </c>
      <c r="F91" s="101" t="s">
        <v>34</v>
      </c>
      <c r="G91" s="101" t="s">
        <v>35</v>
      </c>
      <c r="H91" s="101" t="s">
        <v>287</v>
      </c>
      <c r="I91" s="101" t="s">
        <v>288</v>
      </c>
      <c r="J91" s="101" t="s">
        <v>55</v>
      </c>
      <c r="K91" s="101" t="s">
        <v>56</v>
      </c>
      <c r="L91" s="101" t="str">
        <f t="shared" si="1"/>
        <v>08</v>
      </c>
      <c r="M91" s="101" t="s">
        <v>275</v>
      </c>
      <c r="N91" s="101" t="s">
        <v>276</v>
      </c>
      <c r="O91" s="101" t="s">
        <v>42</v>
      </c>
      <c r="P91" s="101" t="s">
        <v>42</v>
      </c>
      <c r="Q91" s="101" t="s">
        <v>30</v>
      </c>
    </row>
    <row r="92" spans="1:17" x14ac:dyDescent="0.3">
      <c r="A92" s="101" t="s">
        <v>290</v>
      </c>
      <c r="B92" s="101">
        <v>-10000</v>
      </c>
      <c r="C92" s="101" t="s">
        <v>837</v>
      </c>
      <c r="D92" s="101" t="s">
        <v>291</v>
      </c>
      <c r="E92" s="101" t="s">
        <v>292</v>
      </c>
      <c r="F92" s="101" t="s">
        <v>34</v>
      </c>
      <c r="G92" s="101" t="s">
        <v>35</v>
      </c>
      <c r="H92" s="101" t="s">
        <v>42</v>
      </c>
      <c r="I92" s="101" t="s">
        <v>42</v>
      </c>
      <c r="J92" s="101" t="s">
        <v>293</v>
      </c>
      <c r="K92" s="101" t="s">
        <v>294</v>
      </c>
      <c r="L92" s="101" t="str">
        <f t="shared" si="1"/>
        <v>08</v>
      </c>
      <c r="M92" s="101" t="s">
        <v>295</v>
      </c>
      <c r="N92" s="101" t="s">
        <v>296</v>
      </c>
      <c r="O92" s="101" t="s">
        <v>297</v>
      </c>
      <c r="P92" s="101" t="s">
        <v>298</v>
      </c>
      <c r="Q92" s="101" t="s">
        <v>30</v>
      </c>
    </row>
    <row r="93" spans="1:17" x14ac:dyDescent="0.3">
      <c r="A93" s="101" t="s">
        <v>299</v>
      </c>
      <c r="B93" s="101">
        <v>500</v>
      </c>
      <c r="C93" s="101" t="s">
        <v>837</v>
      </c>
      <c r="D93" s="101" t="s">
        <v>87</v>
      </c>
      <c r="E93" s="101" t="s">
        <v>88</v>
      </c>
      <c r="F93" s="101" t="s">
        <v>34</v>
      </c>
      <c r="G93" s="101" t="s">
        <v>35</v>
      </c>
      <c r="H93" s="101" t="s">
        <v>42</v>
      </c>
      <c r="I93" s="101" t="s">
        <v>42</v>
      </c>
      <c r="J93" s="101" t="s">
        <v>300</v>
      </c>
      <c r="K93" s="101" t="s">
        <v>301</v>
      </c>
      <c r="L93" s="101" t="str">
        <f t="shared" si="1"/>
        <v>09</v>
      </c>
      <c r="M93" s="101" t="s">
        <v>73</v>
      </c>
      <c r="N93" s="101" t="s">
        <v>74</v>
      </c>
      <c r="O93" s="101" t="s">
        <v>42</v>
      </c>
      <c r="P93" s="101" t="s">
        <v>42</v>
      </c>
      <c r="Q93" s="101" t="s">
        <v>30</v>
      </c>
    </row>
    <row r="94" spans="1:17" x14ac:dyDescent="0.3">
      <c r="A94" s="101" t="s">
        <v>302</v>
      </c>
      <c r="B94" s="101">
        <v>3</v>
      </c>
      <c r="C94" s="101" t="s">
        <v>836</v>
      </c>
      <c r="D94" s="101" t="s">
        <v>260</v>
      </c>
      <c r="E94" s="101" t="s">
        <v>261</v>
      </c>
      <c r="F94" s="101" t="s">
        <v>34</v>
      </c>
      <c r="G94" s="101" t="s">
        <v>35</v>
      </c>
      <c r="H94" s="101" t="s">
        <v>42</v>
      </c>
      <c r="I94" s="101" t="s">
        <v>42</v>
      </c>
      <c r="J94" s="101" t="s">
        <v>303</v>
      </c>
      <c r="K94" s="101" t="s">
        <v>304</v>
      </c>
      <c r="L94" s="101" t="str">
        <f t="shared" si="1"/>
        <v>09</v>
      </c>
      <c r="M94" s="101" t="s">
        <v>26</v>
      </c>
      <c r="N94" s="101" t="s">
        <v>27</v>
      </c>
      <c r="O94" s="101" t="s">
        <v>42</v>
      </c>
      <c r="P94" s="101" t="s">
        <v>42</v>
      </c>
      <c r="Q94" s="101" t="s">
        <v>30</v>
      </c>
    </row>
    <row r="95" spans="1:17" x14ac:dyDescent="0.3">
      <c r="A95" s="101" t="s">
        <v>302</v>
      </c>
      <c r="B95" s="101">
        <v>133</v>
      </c>
      <c r="C95" s="101" t="s">
        <v>836</v>
      </c>
      <c r="D95" s="101" t="s">
        <v>262</v>
      </c>
      <c r="E95" s="101" t="s">
        <v>263</v>
      </c>
      <c r="F95" s="101" t="s">
        <v>34</v>
      </c>
      <c r="G95" s="101" t="s">
        <v>35</v>
      </c>
      <c r="H95" s="101" t="s">
        <v>42</v>
      </c>
      <c r="I95" s="101" t="s">
        <v>42</v>
      </c>
      <c r="J95" s="101" t="s">
        <v>303</v>
      </c>
      <c r="K95" s="101" t="s">
        <v>304</v>
      </c>
      <c r="L95" s="101" t="str">
        <f t="shared" si="1"/>
        <v>09</v>
      </c>
      <c r="M95" s="101" t="s">
        <v>26</v>
      </c>
      <c r="N95" s="101" t="s">
        <v>27</v>
      </c>
      <c r="O95" s="101" t="s">
        <v>42</v>
      </c>
      <c r="P95" s="101" t="s">
        <v>42</v>
      </c>
      <c r="Q95" s="101" t="s">
        <v>30</v>
      </c>
    </row>
    <row r="96" spans="1:17" x14ac:dyDescent="0.3">
      <c r="A96" s="101" t="s">
        <v>305</v>
      </c>
      <c r="B96" s="101">
        <v>407</v>
      </c>
      <c r="C96" s="101" t="s">
        <v>831</v>
      </c>
      <c r="D96" s="101" t="s">
        <v>306</v>
      </c>
      <c r="E96" s="101" t="s">
        <v>307</v>
      </c>
      <c r="F96" s="101" t="s">
        <v>46</v>
      </c>
      <c r="G96" s="101" t="s">
        <v>47</v>
      </c>
      <c r="H96" s="101" t="s">
        <v>42</v>
      </c>
      <c r="I96" s="101" t="s">
        <v>42</v>
      </c>
      <c r="J96" s="101" t="s">
        <v>303</v>
      </c>
      <c r="K96" s="101" t="s">
        <v>304</v>
      </c>
      <c r="L96" s="101" t="str">
        <f t="shared" si="1"/>
        <v>09</v>
      </c>
      <c r="M96" s="101" t="s">
        <v>26</v>
      </c>
      <c r="N96" s="101" t="s">
        <v>27</v>
      </c>
      <c r="O96" s="101" t="s">
        <v>42</v>
      </c>
      <c r="P96" s="101" t="s">
        <v>42</v>
      </c>
      <c r="Q96" s="101" t="s">
        <v>30</v>
      </c>
    </row>
    <row r="97" spans="1:17" x14ac:dyDescent="0.3">
      <c r="A97" s="101" t="s">
        <v>302</v>
      </c>
      <c r="B97" s="101">
        <v>404</v>
      </c>
      <c r="C97" s="101" t="s">
        <v>836</v>
      </c>
      <c r="D97" s="101" t="s">
        <v>192</v>
      </c>
      <c r="E97" s="101" t="s">
        <v>193</v>
      </c>
      <c r="F97" s="101" t="s">
        <v>34</v>
      </c>
      <c r="G97" s="101" t="s">
        <v>35</v>
      </c>
      <c r="H97" s="101" t="s">
        <v>42</v>
      </c>
      <c r="I97" s="101" t="s">
        <v>42</v>
      </c>
      <c r="J97" s="101" t="s">
        <v>303</v>
      </c>
      <c r="K97" s="101" t="s">
        <v>304</v>
      </c>
      <c r="L97" s="101" t="str">
        <f t="shared" si="1"/>
        <v>09</v>
      </c>
      <c r="M97" s="101" t="s">
        <v>26</v>
      </c>
      <c r="N97" s="101" t="s">
        <v>27</v>
      </c>
      <c r="O97" s="101" t="s">
        <v>42</v>
      </c>
      <c r="P97" s="101" t="s">
        <v>42</v>
      </c>
      <c r="Q97" s="101" t="s">
        <v>30</v>
      </c>
    </row>
    <row r="98" spans="1:17" x14ac:dyDescent="0.3">
      <c r="A98" s="101" t="s">
        <v>308</v>
      </c>
      <c r="B98" s="101">
        <v>133</v>
      </c>
      <c r="C98" s="101" t="s">
        <v>831</v>
      </c>
      <c r="D98" s="101" t="s">
        <v>309</v>
      </c>
      <c r="E98" s="101" t="s">
        <v>310</v>
      </c>
      <c r="F98" s="101" t="s">
        <v>46</v>
      </c>
      <c r="G98" s="101" t="s">
        <v>47</v>
      </c>
      <c r="H98" s="101" t="s">
        <v>42</v>
      </c>
      <c r="I98" s="101" t="s">
        <v>42</v>
      </c>
      <c r="J98" s="101" t="s">
        <v>303</v>
      </c>
      <c r="K98" s="101" t="s">
        <v>304</v>
      </c>
      <c r="L98" s="101" t="str">
        <f t="shared" si="1"/>
        <v>09</v>
      </c>
      <c r="M98" s="101" t="s">
        <v>26</v>
      </c>
      <c r="N98" s="101" t="s">
        <v>27</v>
      </c>
      <c r="O98" s="101" t="s">
        <v>42</v>
      </c>
      <c r="P98" s="101" t="s">
        <v>42</v>
      </c>
      <c r="Q98" s="101" t="s">
        <v>30</v>
      </c>
    </row>
    <row r="99" spans="1:17" x14ac:dyDescent="0.3">
      <c r="A99" s="101" t="s">
        <v>311</v>
      </c>
      <c r="B99" s="101">
        <v>1300</v>
      </c>
      <c r="C99" s="101" t="s">
        <v>837</v>
      </c>
      <c r="D99" s="101" t="s">
        <v>312</v>
      </c>
      <c r="E99" s="101" t="s">
        <v>313</v>
      </c>
      <c r="F99" s="101" t="s">
        <v>34</v>
      </c>
      <c r="G99" s="101" t="s">
        <v>35</v>
      </c>
      <c r="H99" s="101" t="s">
        <v>42</v>
      </c>
      <c r="I99" s="101" t="s">
        <v>42</v>
      </c>
      <c r="J99" s="101" t="s">
        <v>71</v>
      </c>
      <c r="K99" s="101" t="s">
        <v>72</v>
      </c>
      <c r="L99" s="101" t="str">
        <f t="shared" si="1"/>
        <v>09</v>
      </c>
      <c r="M99" s="101" t="s">
        <v>73</v>
      </c>
      <c r="N99" s="101" t="s">
        <v>74</v>
      </c>
      <c r="O99" s="101" t="s">
        <v>124</v>
      </c>
      <c r="P99" s="101" t="s">
        <v>314</v>
      </c>
      <c r="Q99" s="101" t="s">
        <v>30</v>
      </c>
    </row>
    <row r="100" spans="1:17" x14ac:dyDescent="0.3">
      <c r="A100" s="101" t="s">
        <v>315</v>
      </c>
      <c r="B100" s="101">
        <v>7964</v>
      </c>
      <c r="C100" s="101" t="s">
        <v>837</v>
      </c>
      <c r="D100" s="101" t="s">
        <v>316</v>
      </c>
      <c r="E100" s="101" t="s">
        <v>317</v>
      </c>
      <c r="F100" s="101" t="s">
        <v>34</v>
      </c>
      <c r="G100" s="101" t="s">
        <v>35</v>
      </c>
      <c r="H100" s="101" t="s">
        <v>318</v>
      </c>
      <c r="I100" s="101" t="s">
        <v>319</v>
      </c>
      <c r="J100" s="101" t="s">
        <v>267</v>
      </c>
      <c r="K100" s="101" t="s">
        <v>268</v>
      </c>
      <c r="L100" s="101" t="str">
        <f t="shared" si="1"/>
        <v>05</v>
      </c>
      <c r="M100" s="101" t="s">
        <v>320</v>
      </c>
      <c r="N100" s="101" t="s">
        <v>321</v>
      </c>
      <c r="O100" s="101" t="s">
        <v>42</v>
      </c>
      <c r="P100" s="101" t="s">
        <v>42</v>
      </c>
      <c r="Q100" s="101" t="s">
        <v>30</v>
      </c>
    </row>
    <row r="101" spans="1:17" x14ac:dyDescent="0.3">
      <c r="A101" s="101" t="s">
        <v>322</v>
      </c>
      <c r="B101" s="101">
        <v>198</v>
      </c>
      <c r="C101" s="101" t="s">
        <v>837</v>
      </c>
      <c r="D101" s="101" t="s">
        <v>323</v>
      </c>
      <c r="E101" s="101" t="s">
        <v>324</v>
      </c>
      <c r="F101" s="101" t="s">
        <v>34</v>
      </c>
      <c r="G101" s="101" t="s">
        <v>35</v>
      </c>
      <c r="H101" s="101" t="s">
        <v>42</v>
      </c>
      <c r="I101" s="101" t="s">
        <v>42</v>
      </c>
      <c r="J101" s="101" t="s">
        <v>325</v>
      </c>
      <c r="K101" s="101" t="s">
        <v>326</v>
      </c>
      <c r="L101" s="101" t="str">
        <f t="shared" si="1"/>
        <v>09</v>
      </c>
      <c r="M101" s="101" t="s">
        <v>57</v>
      </c>
      <c r="N101" s="101" t="s">
        <v>58</v>
      </c>
      <c r="O101" s="101" t="s">
        <v>42</v>
      </c>
      <c r="P101" s="101" t="s">
        <v>42</v>
      </c>
      <c r="Q101" s="101" t="s">
        <v>30</v>
      </c>
    </row>
    <row r="102" spans="1:17" x14ac:dyDescent="0.3">
      <c r="A102" s="101" t="s">
        <v>327</v>
      </c>
      <c r="B102" s="101">
        <v>-90</v>
      </c>
      <c r="C102" s="101" t="s">
        <v>837</v>
      </c>
      <c r="D102" s="101" t="s">
        <v>328</v>
      </c>
      <c r="E102" s="101" t="s">
        <v>329</v>
      </c>
      <c r="F102" s="101" t="s">
        <v>34</v>
      </c>
      <c r="G102" s="101" t="s">
        <v>35</v>
      </c>
      <c r="H102" s="101" t="s">
        <v>42</v>
      </c>
      <c r="I102" s="101" t="s">
        <v>42</v>
      </c>
      <c r="J102" s="101" t="s">
        <v>325</v>
      </c>
      <c r="K102" s="101" t="s">
        <v>326</v>
      </c>
      <c r="L102" s="101" t="str">
        <f t="shared" si="1"/>
        <v>09</v>
      </c>
      <c r="M102" s="101" t="s">
        <v>57</v>
      </c>
      <c r="N102" s="101" t="s">
        <v>58</v>
      </c>
      <c r="O102" s="101" t="s">
        <v>42</v>
      </c>
      <c r="P102" s="101" t="s">
        <v>42</v>
      </c>
      <c r="Q102" s="101" t="s">
        <v>30</v>
      </c>
    </row>
    <row r="103" spans="1:17" x14ac:dyDescent="0.3">
      <c r="A103" s="101" t="s">
        <v>327</v>
      </c>
      <c r="B103" s="101">
        <v>15</v>
      </c>
      <c r="C103" s="101" t="s">
        <v>835</v>
      </c>
      <c r="D103" s="101" t="s">
        <v>187</v>
      </c>
      <c r="E103" s="101" t="s">
        <v>188</v>
      </c>
      <c r="F103" s="101" t="s">
        <v>34</v>
      </c>
      <c r="G103" s="101" t="s">
        <v>35</v>
      </c>
      <c r="H103" s="101" t="s">
        <v>42</v>
      </c>
      <c r="I103" s="101" t="s">
        <v>42</v>
      </c>
      <c r="J103" s="101" t="s">
        <v>325</v>
      </c>
      <c r="K103" s="101" t="s">
        <v>326</v>
      </c>
      <c r="L103" s="101" t="str">
        <f t="shared" si="1"/>
        <v>09</v>
      </c>
      <c r="M103" s="101" t="s">
        <v>57</v>
      </c>
      <c r="N103" s="101" t="s">
        <v>58</v>
      </c>
      <c r="O103" s="101" t="s">
        <v>42</v>
      </c>
      <c r="P103" s="101" t="s">
        <v>42</v>
      </c>
      <c r="Q103" s="101" t="s">
        <v>30</v>
      </c>
    </row>
    <row r="104" spans="1:17" x14ac:dyDescent="0.3">
      <c r="A104" s="101" t="s">
        <v>327</v>
      </c>
      <c r="B104" s="101">
        <v>-1516</v>
      </c>
      <c r="C104" s="101" t="s">
        <v>837</v>
      </c>
      <c r="D104" s="101" t="s">
        <v>323</v>
      </c>
      <c r="E104" s="101" t="s">
        <v>324</v>
      </c>
      <c r="F104" s="101" t="s">
        <v>34</v>
      </c>
      <c r="G104" s="101" t="s">
        <v>35</v>
      </c>
      <c r="H104" s="101" t="s">
        <v>42</v>
      </c>
      <c r="I104" s="101" t="s">
        <v>42</v>
      </c>
      <c r="J104" s="101" t="s">
        <v>325</v>
      </c>
      <c r="K104" s="101" t="s">
        <v>326</v>
      </c>
      <c r="L104" s="101" t="str">
        <f t="shared" si="1"/>
        <v>09</v>
      </c>
      <c r="M104" s="101" t="s">
        <v>57</v>
      </c>
      <c r="N104" s="101" t="s">
        <v>58</v>
      </c>
      <c r="O104" s="101" t="s">
        <v>42</v>
      </c>
      <c r="P104" s="101" t="s">
        <v>42</v>
      </c>
      <c r="Q104" s="101" t="s">
        <v>30</v>
      </c>
    </row>
    <row r="105" spans="1:17" x14ac:dyDescent="0.3">
      <c r="A105" s="101" t="s">
        <v>330</v>
      </c>
      <c r="B105" s="101">
        <v>1516</v>
      </c>
      <c r="C105" s="101" t="s">
        <v>837</v>
      </c>
      <c r="D105" s="101" t="s">
        <v>69</v>
      </c>
      <c r="E105" s="101" t="s">
        <v>70</v>
      </c>
      <c r="F105" s="101" t="s">
        <v>34</v>
      </c>
      <c r="G105" s="101" t="s">
        <v>35</v>
      </c>
      <c r="H105" s="101" t="s">
        <v>42</v>
      </c>
      <c r="I105" s="101" t="s">
        <v>42</v>
      </c>
      <c r="J105" s="101" t="s">
        <v>325</v>
      </c>
      <c r="K105" s="101" t="s">
        <v>326</v>
      </c>
      <c r="L105" s="101" t="str">
        <f t="shared" si="1"/>
        <v>09</v>
      </c>
      <c r="M105" s="101" t="s">
        <v>57</v>
      </c>
      <c r="N105" s="101" t="s">
        <v>58</v>
      </c>
      <c r="O105" s="101" t="s">
        <v>42</v>
      </c>
      <c r="P105" s="101" t="s">
        <v>42</v>
      </c>
      <c r="Q105" s="101" t="s">
        <v>30</v>
      </c>
    </row>
    <row r="106" spans="1:17" x14ac:dyDescent="0.3">
      <c r="A106" s="101" t="s">
        <v>327</v>
      </c>
      <c r="B106" s="101">
        <v>-198</v>
      </c>
      <c r="C106" s="101" t="s">
        <v>837</v>
      </c>
      <c r="D106" s="101" t="s">
        <v>237</v>
      </c>
      <c r="E106" s="101" t="s">
        <v>238</v>
      </c>
      <c r="F106" s="101" t="s">
        <v>34</v>
      </c>
      <c r="G106" s="101" t="s">
        <v>35</v>
      </c>
      <c r="H106" s="101" t="s">
        <v>42</v>
      </c>
      <c r="I106" s="101" t="s">
        <v>42</v>
      </c>
      <c r="J106" s="101" t="s">
        <v>325</v>
      </c>
      <c r="K106" s="101" t="s">
        <v>326</v>
      </c>
      <c r="L106" s="101" t="str">
        <f t="shared" si="1"/>
        <v>09</v>
      </c>
      <c r="M106" s="101" t="s">
        <v>57</v>
      </c>
      <c r="N106" s="101" t="s">
        <v>58</v>
      </c>
      <c r="O106" s="101" t="s">
        <v>42</v>
      </c>
      <c r="P106" s="101" t="s">
        <v>42</v>
      </c>
      <c r="Q106" s="101" t="s">
        <v>30</v>
      </c>
    </row>
    <row r="107" spans="1:17" x14ac:dyDescent="0.3">
      <c r="A107" s="101" t="s">
        <v>327</v>
      </c>
      <c r="B107" s="101">
        <v>75</v>
      </c>
      <c r="C107" s="101" t="s">
        <v>837</v>
      </c>
      <c r="D107" s="101" t="s">
        <v>142</v>
      </c>
      <c r="E107" s="101" t="s">
        <v>143</v>
      </c>
      <c r="F107" s="101" t="s">
        <v>34</v>
      </c>
      <c r="G107" s="101" t="s">
        <v>35</v>
      </c>
      <c r="H107" s="101" t="s">
        <v>42</v>
      </c>
      <c r="I107" s="101" t="s">
        <v>42</v>
      </c>
      <c r="J107" s="101" t="s">
        <v>325</v>
      </c>
      <c r="K107" s="101" t="s">
        <v>326</v>
      </c>
      <c r="L107" s="101" t="str">
        <f t="shared" si="1"/>
        <v>09</v>
      </c>
      <c r="M107" s="101" t="s">
        <v>57</v>
      </c>
      <c r="N107" s="101" t="s">
        <v>58</v>
      </c>
      <c r="O107" s="101" t="s">
        <v>42</v>
      </c>
      <c r="P107" s="101" t="s">
        <v>42</v>
      </c>
      <c r="Q107" s="101" t="s">
        <v>30</v>
      </c>
    </row>
    <row r="108" spans="1:17" x14ac:dyDescent="0.3">
      <c r="A108" s="101" t="s">
        <v>331</v>
      </c>
      <c r="B108" s="101">
        <v>-700</v>
      </c>
      <c r="C108" s="101" t="s">
        <v>837</v>
      </c>
      <c r="D108" s="101" t="s">
        <v>332</v>
      </c>
      <c r="E108" s="101" t="s">
        <v>333</v>
      </c>
      <c r="F108" s="101" t="s">
        <v>34</v>
      </c>
      <c r="G108" s="101" t="s">
        <v>35</v>
      </c>
      <c r="H108" s="101" t="s">
        <v>42</v>
      </c>
      <c r="I108" s="101" t="s">
        <v>42</v>
      </c>
      <c r="J108" s="101" t="s">
        <v>325</v>
      </c>
      <c r="K108" s="101" t="s">
        <v>326</v>
      </c>
      <c r="L108" s="101" t="str">
        <f t="shared" si="1"/>
        <v>09</v>
      </c>
      <c r="M108" s="101" t="s">
        <v>57</v>
      </c>
      <c r="N108" s="101" t="s">
        <v>58</v>
      </c>
      <c r="O108" s="101" t="s">
        <v>42</v>
      </c>
      <c r="P108" s="101" t="s">
        <v>42</v>
      </c>
      <c r="Q108" s="101" t="s">
        <v>30</v>
      </c>
    </row>
    <row r="109" spans="1:17" x14ac:dyDescent="0.3">
      <c r="A109" s="101" t="s">
        <v>334</v>
      </c>
      <c r="B109" s="101">
        <v>700</v>
      </c>
      <c r="C109" s="101" t="s">
        <v>837</v>
      </c>
      <c r="D109" s="101" t="s">
        <v>196</v>
      </c>
      <c r="E109" s="101" t="s">
        <v>197</v>
      </c>
      <c r="F109" s="101" t="s">
        <v>34</v>
      </c>
      <c r="G109" s="101" t="s">
        <v>35</v>
      </c>
      <c r="H109" s="101" t="s">
        <v>42</v>
      </c>
      <c r="I109" s="101" t="s">
        <v>42</v>
      </c>
      <c r="J109" s="101" t="s">
        <v>325</v>
      </c>
      <c r="K109" s="101" t="s">
        <v>326</v>
      </c>
      <c r="L109" s="101" t="str">
        <f t="shared" si="1"/>
        <v>09</v>
      </c>
      <c r="M109" s="101" t="s">
        <v>57</v>
      </c>
      <c r="N109" s="101" t="s">
        <v>58</v>
      </c>
      <c r="O109" s="101" t="s">
        <v>42</v>
      </c>
      <c r="P109" s="101" t="s">
        <v>42</v>
      </c>
      <c r="Q109" s="101" t="s">
        <v>30</v>
      </c>
    </row>
    <row r="110" spans="1:17" x14ac:dyDescent="0.3">
      <c r="A110" s="101" t="s">
        <v>335</v>
      </c>
      <c r="B110" s="101">
        <v>50000</v>
      </c>
      <c r="C110" s="101" t="s">
        <v>830</v>
      </c>
      <c r="D110" s="101" t="s">
        <v>18</v>
      </c>
      <c r="E110" s="101" t="s">
        <v>19</v>
      </c>
      <c r="F110" s="101" t="s">
        <v>20</v>
      </c>
      <c r="G110" s="101" t="s">
        <v>21</v>
      </c>
      <c r="H110" s="101" t="s">
        <v>79</v>
      </c>
      <c r="I110" s="101" t="s">
        <v>80</v>
      </c>
      <c r="J110" s="101" t="s">
        <v>71</v>
      </c>
      <c r="K110" s="101" t="s">
        <v>72</v>
      </c>
      <c r="L110" s="101" t="str">
        <f t="shared" si="1"/>
        <v>09</v>
      </c>
      <c r="M110" s="101" t="s">
        <v>73</v>
      </c>
      <c r="N110" s="101" t="s">
        <v>74</v>
      </c>
      <c r="O110" s="101" t="s">
        <v>336</v>
      </c>
      <c r="P110" s="101" t="s">
        <v>337</v>
      </c>
      <c r="Q110" s="101" t="s">
        <v>30</v>
      </c>
    </row>
    <row r="111" spans="1:17" x14ac:dyDescent="0.3">
      <c r="A111" s="101" t="s">
        <v>228</v>
      </c>
      <c r="B111" s="101">
        <v>33</v>
      </c>
      <c r="C111" s="101" t="s">
        <v>836</v>
      </c>
      <c r="D111" s="101" t="s">
        <v>256</v>
      </c>
      <c r="E111" s="101" t="s">
        <v>257</v>
      </c>
      <c r="F111" s="101" t="s">
        <v>34</v>
      </c>
      <c r="G111" s="101" t="s">
        <v>35</v>
      </c>
      <c r="H111" s="101" t="s">
        <v>42</v>
      </c>
      <c r="I111" s="101" t="s">
        <v>42</v>
      </c>
      <c r="J111" s="101" t="s">
        <v>338</v>
      </c>
      <c r="K111" s="101" t="s">
        <v>339</v>
      </c>
      <c r="L111" s="101" t="str">
        <f t="shared" si="1"/>
        <v>10</v>
      </c>
      <c r="M111" s="101" t="s">
        <v>221</v>
      </c>
      <c r="N111" s="101" t="s">
        <v>222</v>
      </c>
      <c r="O111" s="101" t="s">
        <v>42</v>
      </c>
      <c r="P111" s="101" t="s">
        <v>42</v>
      </c>
      <c r="Q111" s="101" t="s">
        <v>30</v>
      </c>
    </row>
    <row r="112" spans="1:17" x14ac:dyDescent="0.3">
      <c r="A112" s="101" t="s">
        <v>228</v>
      </c>
      <c r="B112" s="101">
        <v>1375</v>
      </c>
      <c r="C112" s="101" t="s">
        <v>836</v>
      </c>
      <c r="D112" s="101" t="s">
        <v>258</v>
      </c>
      <c r="E112" s="101" t="s">
        <v>259</v>
      </c>
      <c r="F112" s="101" t="s">
        <v>34</v>
      </c>
      <c r="G112" s="101" t="s">
        <v>35</v>
      </c>
      <c r="H112" s="101" t="s">
        <v>42</v>
      </c>
      <c r="I112" s="101" t="s">
        <v>42</v>
      </c>
      <c r="J112" s="101" t="s">
        <v>338</v>
      </c>
      <c r="K112" s="101" t="s">
        <v>339</v>
      </c>
      <c r="L112" s="101" t="str">
        <f t="shared" si="1"/>
        <v>10</v>
      </c>
      <c r="M112" s="101" t="s">
        <v>221</v>
      </c>
      <c r="N112" s="101" t="s">
        <v>222</v>
      </c>
      <c r="O112" s="101" t="s">
        <v>42</v>
      </c>
      <c r="P112" s="101" t="s">
        <v>42</v>
      </c>
      <c r="Q112" s="101" t="s">
        <v>30</v>
      </c>
    </row>
    <row r="113" spans="1:17" x14ac:dyDescent="0.3">
      <c r="A113" s="101" t="s">
        <v>228</v>
      </c>
      <c r="B113" s="101">
        <v>4165</v>
      </c>
      <c r="C113" s="101" t="s">
        <v>836</v>
      </c>
      <c r="D113" s="101" t="s">
        <v>99</v>
      </c>
      <c r="E113" s="101" t="s">
        <v>100</v>
      </c>
      <c r="F113" s="101" t="s">
        <v>34</v>
      </c>
      <c r="G113" s="101" t="s">
        <v>35</v>
      </c>
      <c r="H113" s="101" t="s">
        <v>42</v>
      </c>
      <c r="I113" s="101" t="s">
        <v>42</v>
      </c>
      <c r="J113" s="101" t="s">
        <v>338</v>
      </c>
      <c r="K113" s="101" t="s">
        <v>339</v>
      </c>
      <c r="L113" s="101" t="str">
        <f t="shared" si="1"/>
        <v>10</v>
      </c>
      <c r="M113" s="101" t="s">
        <v>221</v>
      </c>
      <c r="N113" s="101" t="s">
        <v>222</v>
      </c>
      <c r="O113" s="101" t="s">
        <v>42</v>
      </c>
      <c r="P113" s="101" t="s">
        <v>42</v>
      </c>
      <c r="Q113" s="101" t="s">
        <v>30</v>
      </c>
    </row>
    <row r="114" spans="1:17" x14ac:dyDescent="0.3">
      <c r="A114" s="101" t="s">
        <v>340</v>
      </c>
      <c r="B114" s="101">
        <v>10000</v>
      </c>
      <c r="C114" s="101" t="s">
        <v>837</v>
      </c>
      <c r="D114" s="101" t="s">
        <v>291</v>
      </c>
      <c r="E114" s="101" t="s">
        <v>292</v>
      </c>
      <c r="F114" s="101" t="s">
        <v>34</v>
      </c>
      <c r="G114" s="101" t="s">
        <v>35</v>
      </c>
      <c r="H114" s="101" t="s">
        <v>42</v>
      </c>
      <c r="I114" s="101" t="s">
        <v>42</v>
      </c>
      <c r="J114" s="101" t="s">
        <v>293</v>
      </c>
      <c r="K114" s="101" t="s">
        <v>294</v>
      </c>
      <c r="L114" s="101" t="str">
        <f t="shared" si="1"/>
        <v>08</v>
      </c>
      <c r="M114" s="101" t="s">
        <v>295</v>
      </c>
      <c r="N114" s="101" t="s">
        <v>296</v>
      </c>
      <c r="O114" s="101" t="s">
        <v>341</v>
      </c>
      <c r="P114" s="101" t="s">
        <v>342</v>
      </c>
      <c r="Q114" s="101" t="s">
        <v>30</v>
      </c>
    </row>
    <row r="115" spans="1:17" x14ac:dyDescent="0.3">
      <c r="A115" s="101" t="s">
        <v>343</v>
      </c>
      <c r="B115" s="101">
        <v>3640</v>
      </c>
      <c r="C115" s="101" t="s">
        <v>833</v>
      </c>
      <c r="D115" s="101" t="s">
        <v>344</v>
      </c>
      <c r="E115" s="101" t="s">
        <v>345</v>
      </c>
      <c r="F115" s="101" t="s">
        <v>46</v>
      </c>
      <c r="G115" s="101" t="s">
        <v>47</v>
      </c>
      <c r="H115" s="101" t="s">
        <v>346</v>
      </c>
      <c r="I115" s="101" t="s">
        <v>347</v>
      </c>
      <c r="J115" s="101" t="s">
        <v>146</v>
      </c>
      <c r="K115" s="101" t="s">
        <v>147</v>
      </c>
      <c r="L115" s="101" t="str">
        <f t="shared" si="1"/>
        <v>00</v>
      </c>
      <c r="M115" s="101" t="s">
        <v>130</v>
      </c>
      <c r="N115" s="101" t="s">
        <v>131</v>
      </c>
      <c r="O115" s="101" t="s">
        <v>42</v>
      </c>
      <c r="P115" s="101" t="s">
        <v>42</v>
      </c>
      <c r="Q115" s="101" t="s">
        <v>30</v>
      </c>
    </row>
    <row r="116" spans="1:17" x14ac:dyDescent="0.3">
      <c r="A116" s="101" t="s">
        <v>348</v>
      </c>
      <c r="B116" s="101">
        <v>6600</v>
      </c>
      <c r="C116" s="101" t="s">
        <v>831</v>
      </c>
      <c r="D116" s="101" t="s">
        <v>349</v>
      </c>
      <c r="E116" s="101" t="s">
        <v>350</v>
      </c>
      <c r="F116" s="101" t="s">
        <v>46</v>
      </c>
      <c r="G116" s="101" t="s">
        <v>47</v>
      </c>
      <c r="H116" s="101" t="s">
        <v>351</v>
      </c>
      <c r="I116" s="101" t="s">
        <v>352</v>
      </c>
      <c r="J116" s="101" t="s">
        <v>267</v>
      </c>
      <c r="K116" s="101" t="s">
        <v>268</v>
      </c>
      <c r="L116" s="101" t="str">
        <f t="shared" si="1"/>
        <v>00</v>
      </c>
      <c r="M116" s="101" t="s">
        <v>130</v>
      </c>
      <c r="N116" s="101" t="s">
        <v>131</v>
      </c>
      <c r="O116" s="101" t="s">
        <v>353</v>
      </c>
      <c r="P116" s="101" t="s">
        <v>354</v>
      </c>
      <c r="Q116" s="101" t="s">
        <v>30</v>
      </c>
    </row>
    <row r="117" spans="1:17" x14ac:dyDescent="0.3">
      <c r="A117" s="101" t="s">
        <v>355</v>
      </c>
      <c r="B117" s="101">
        <v>-1000</v>
      </c>
      <c r="C117" s="101" t="s">
        <v>837</v>
      </c>
      <c r="D117" s="101" t="s">
        <v>237</v>
      </c>
      <c r="E117" s="101" t="s">
        <v>238</v>
      </c>
      <c r="F117" s="101" t="s">
        <v>34</v>
      </c>
      <c r="G117" s="101" t="s">
        <v>35</v>
      </c>
      <c r="H117" s="101" t="s">
        <v>239</v>
      </c>
      <c r="I117" s="101" t="s">
        <v>240</v>
      </c>
      <c r="J117" s="101" t="s">
        <v>267</v>
      </c>
      <c r="K117" s="101" t="s">
        <v>268</v>
      </c>
      <c r="L117" s="101" t="str">
        <f t="shared" si="1"/>
        <v>01</v>
      </c>
      <c r="M117" s="101" t="s">
        <v>241</v>
      </c>
      <c r="N117" s="101" t="s">
        <v>242</v>
      </c>
      <c r="O117" s="101" t="s">
        <v>356</v>
      </c>
      <c r="P117" s="101" t="s">
        <v>357</v>
      </c>
      <c r="Q117" s="101" t="s">
        <v>30</v>
      </c>
    </row>
    <row r="118" spans="1:17" x14ac:dyDescent="0.3">
      <c r="A118" s="101" t="s">
        <v>358</v>
      </c>
      <c r="B118" s="101">
        <v>-2500</v>
      </c>
      <c r="C118" s="101" t="s">
        <v>828</v>
      </c>
      <c r="D118" s="101" t="s">
        <v>359</v>
      </c>
      <c r="E118" s="101" t="s">
        <v>360</v>
      </c>
      <c r="F118" s="101" t="s">
        <v>46</v>
      </c>
      <c r="G118" s="101" t="s">
        <v>47</v>
      </c>
      <c r="H118" s="101" t="s">
        <v>361</v>
      </c>
      <c r="I118" s="101" t="s">
        <v>360</v>
      </c>
      <c r="J118" s="101" t="s">
        <v>267</v>
      </c>
      <c r="K118" s="101" t="s">
        <v>268</v>
      </c>
      <c r="L118" s="101" t="str">
        <f t="shared" si="1"/>
        <v>04</v>
      </c>
      <c r="M118" s="101" t="s">
        <v>362</v>
      </c>
      <c r="N118" s="101" t="s">
        <v>363</v>
      </c>
      <c r="O118" s="101" t="s">
        <v>42</v>
      </c>
      <c r="P118" s="101" t="s">
        <v>42</v>
      </c>
      <c r="Q118" s="101" t="s">
        <v>30</v>
      </c>
    </row>
    <row r="119" spans="1:17" x14ac:dyDescent="0.3">
      <c r="A119" s="101" t="s">
        <v>364</v>
      </c>
      <c r="B119" s="101">
        <v>-43874</v>
      </c>
      <c r="C119" s="101" t="s">
        <v>830</v>
      </c>
      <c r="D119" s="101" t="s">
        <v>18</v>
      </c>
      <c r="E119" s="101" t="s">
        <v>19</v>
      </c>
      <c r="F119" s="101" t="s">
        <v>20</v>
      </c>
      <c r="G119" s="101" t="s">
        <v>21</v>
      </c>
      <c r="H119" s="101" t="s">
        <v>365</v>
      </c>
      <c r="I119" s="101" t="s">
        <v>366</v>
      </c>
      <c r="J119" s="101" t="s">
        <v>267</v>
      </c>
      <c r="K119" s="101" t="s">
        <v>268</v>
      </c>
      <c r="L119" s="101" t="str">
        <f t="shared" si="1"/>
        <v>04</v>
      </c>
      <c r="M119" s="101" t="s">
        <v>367</v>
      </c>
      <c r="N119" s="101" t="s">
        <v>368</v>
      </c>
      <c r="O119" s="101" t="s">
        <v>42</v>
      </c>
      <c r="P119" s="101" t="s">
        <v>42</v>
      </c>
      <c r="Q119" s="101" t="s">
        <v>30</v>
      </c>
    </row>
    <row r="120" spans="1:17" x14ac:dyDescent="0.3">
      <c r="A120" s="101" t="s">
        <v>369</v>
      </c>
      <c r="B120" s="101">
        <v>-26400</v>
      </c>
      <c r="C120" s="101" t="s">
        <v>830</v>
      </c>
      <c r="D120" s="101" t="s">
        <v>18</v>
      </c>
      <c r="E120" s="101" t="s">
        <v>19</v>
      </c>
      <c r="F120" s="101" t="s">
        <v>20</v>
      </c>
      <c r="G120" s="101" t="s">
        <v>21</v>
      </c>
      <c r="H120" s="101" t="s">
        <v>365</v>
      </c>
      <c r="I120" s="101" t="s">
        <v>366</v>
      </c>
      <c r="J120" s="101" t="s">
        <v>267</v>
      </c>
      <c r="K120" s="101" t="s">
        <v>268</v>
      </c>
      <c r="L120" s="101" t="str">
        <f t="shared" si="1"/>
        <v>04</v>
      </c>
      <c r="M120" s="101" t="s">
        <v>367</v>
      </c>
      <c r="N120" s="101" t="s">
        <v>368</v>
      </c>
      <c r="O120" s="101" t="s">
        <v>42</v>
      </c>
      <c r="P120" s="101" t="s">
        <v>42</v>
      </c>
      <c r="Q120" s="101" t="s">
        <v>30</v>
      </c>
    </row>
    <row r="121" spans="1:17" x14ac:dyDescent="0.3">
      <c r="A121" s="101" t="s">
        <v>370</v>
      </c>
      <c r="B121" s="101">
        <v>281576</v>
      </c>
      <c r="C121" s="101" t="s">
        <v>830</v>
      </c>
      <c r="D121" s="101" t="s">
        <v>18</v>
      </c>
      <c r="E121" s="101" t="s">
        <v>19</v>
      </c>
      <c r="F121" s="101" t="s">
        <v>20</v>
      </c>
      <c r="G121" s="101" t="s">
        <v>21</v>
      </c>
      <c r="H121" s="101" t="s">
        <v>371</v>
      </c>
      <c r="I121" s="101" t="s">
        <v>372</v>
      </c>
      <c r="J121" s="101" t="s">
        <v>267</v>
      </c>
      <c r="K121" s="101" t="s">
        <v>268</v>
      </c>
      <c r="L121" s="101" t="str">
        <f t="shared" si="1"/>
        <v>04</v>
      </c>
      <c r="M121" s="101" t="s">
        <v>367</v>
      </c>
      <c r="N121" s="101" t="s">
        <v>368</v>
      </c>
      <c r="O121" s="101" t="s">
        <v>42</v>
      </c>
      <c r="P121" s="101" t="s">
        <v>42</v>
      </c>
      <c r="Q121" s="101" t="s">
        <v>30</v>
      </c>
    </row>
    <row r="122" spans="1:17" x14ac:dyDescent="0.3">
      <c r="A122" s="101" t="s">
        <v>373</v>
      </c>
      <c r="B122" s="101">
        <v>-200000</v>
      </c>
      <c r="C122" s="101" t="s">
        <v>830</v>
      </c>
      <c r="D122" s="101" t="s">
        <v>18</v>
      </c>
      <c r="E122" s="101" t="s">
        <v>19</v>
      </c>
      <c r="F122" s="101" t="s">
        <v>20</v>
      </c>
      <c r="G122" s="101" t="s">
        <v>21</v>
      </c>
      <c r="H122" s="101" t="s">
        <v>371</v>
      </c>
      <c r="I122" s="101" t="s">
        <v>372</v>
      </c>
      <c r="J122" s="101" t="s">
        <v>267</v>
      </c>
      <c r="K122" s="101" t="s">
        <v>268</v>
      </c>
      <c r="L122" s="101" t="str">
        <f t="shared" si="1"/>
        <v>04</v>
      </c>
      <c r="M122" s="101" t="s">
        <v>367</v>
      </c>
      <c r="N122" s="101" t="s">
        <v>368</v>
      </c>
      <c r="O122" s="101" t="s">
        <v>42</v>
      </c>
      <c r="P122" s="101" t="s">
        <v>42</v>
      </c>
      <c r="Q122" s="101" t="s">
        <v>30</v>
      </c>
    </row>
    <row r="123" spans="1:17" x14ac:dyDescent="0.3">
      <c r="A123" s="101" t="s">
        <v>374</v>
      </c>
      <c r="B123" s="101">
        <v>-45302</v>
      </c>
      <c r="C123" s="101" t="s">
        <v>830</v>
      </c>
      <c r="D123" s="101" t="s">
        <v>18</v>
      </c>
      <c r="E123" s="101" t="s">
        <v>19</v>
      </c>
      <c r="F123" s="101" t="s">
        <v>20</v>
      </c>
      <c r="G123" s="101" t="s">
        <v>21</v>
      </c>
      <c r="H123" s="101" t="s">
        <v>371</v>
      </c>
      <c r="I123" s="101" t="s">
        <v>372</v>
      </c>
      <c r="J123" s="101" t="s">
        <v>267</v>
      </c>
      <c r="K123" s="101" t="s">
        <v>268</v>
      </c>
      <c r="L123" s="101" t="str">
        <f t="shared" si="1"/>
        <v>04</v>
      </c>
      <c r="M123" s="101" t="s">
        <v>367</v>
      </c>
      <c r="N123" s="101" t="s">
        <v>368</v>
      </c>
      <c r="O123" s="101" t="s">
        <v>42</v>
      </c>
      <c r="P123" s="101" t="s">
        <v>42</v>
      </c>
      <c r="Q123" s="101" t="s">
        <v>30</v>
      </c>
    </row>
    <row r="124" spans="1:17" x14ac:dyDescent="0.3">
      <c r="A124" s="101" t="s">
        <v>375</v>
      </c>
      <c r="B124" s="101">
        <v>-35000</v>
      </c>
      <c r="C124" s="101" t="s">
        <v>830</v>
      </c>
      <c r="D124" s="101" t="s">
        <v>18</v>
      </c>
      <c r="E124" s="101" t="s">
        <v>19</v>
      </c>
      <c r="F124" s="101" t="s">
        <v>20</v>
      </c>
      <c r="G124" s="101" t="s">
        <v>21</v>
      </c>
      <c r="H124" s="101" t="s">
        <v>371</v>
      </c>
      <c r="I124" s="101" t="s">
        <v>372</v>
      </c>
      <c r="J124" s="101" t="s">
        <v>267</v>
      </c>
      <c r="K124" s="101" t="s">
        <v>268</v>
      </c>
      <c r="L124" s="101" t="str">
        <f t="shared" si="1"/>
        <v>04</v>
      </c>
      <c r="M124" s="101" t="s">
        <v>367</v>
      </c>
      <c r="N124" s="101" t="s">
        <v>368</v>
      </c>
      <c r="O124" s="101" t="s">
        <v>42</v>
      </c>
      <c r="P124" s="101" t="s">
        <v>42</v>
      </c>
      <c r="Q124" s="101" t="s">
        <v>30</v>
      </c>
    </row>
    <row r="125" spans="1:17" x14ac:dyDescent="0.3">
      <c r="A125" s="101" t="s">
        <v>364</v>
      </c>
      <c r="B125" s="101">
        <v>43874</v>
      </c>
      <c r="C125" s="101" t="s">
        <v>830</v>
      </c>
      <c r="D125" s="101" t="s">
        <v>376</v>
      </c>
      <c r="E125" s="101" t="s">
        <v>377</v>
      </c>
      <c r="F125" s="101" t="s">
        <v>20</v>
      </c>
      <c r="G125" s="101" t="s">
        <v>21</v>
      </c>
      <c r="H125" s="101" t="s">
        <v>378</v>
      </c>
      <c r="I125" s="101" t="s">
        <v>379</v>
      </c>
      <c r="J125" s="101" t="s">
        <v>267</v>
      </c>
      <c r="K125" s="101" t="s">
        <v>268</v>
      </c>
      <c r="L125" s="101" t="str">
        <f t="shared" si="1"/>
        <v>05</v>
      </c>
      <c r="M125" s="101" t="s">
        <v>380</v>
      </c>
      <c r="N125" s="101" t="s">
        <v>381</v>
      </c>
      <c r="O125" s="101" t="s">
        <v>42</v>
      </c>
      <c r="P125" s="101" t="s">
        <v>42</v>
      </c>
      <c r="Q125" s="101" t="s">
        <v>30</v>
      </c>
    </row>
    <row r="126" spans="1:17" x14ac:dyDescent="0.3">
      <c r="A126" s="101" t="s">
        <v>382</v>
      </c>
      <c r="B126" s="101">
        <v>3773</v>
      </c>
      <c r="C126" s="101" t="s">
        <v>837</v>
      </c>
      <c r="D126" s="101" t="s">
        <v>316</v>
      </c>
      <c r="E126" s="101" t="s">
        <v>317</v>
      </c>
      <c r="F126" s="101" t="s">
        <v>34</v>
      </c>
      <c r="G126" s="101" t="s">
        <v>35</v>
      </c>
      <c r="H126" s="101" t="s">
        <v>383</v>
      </c>
      <c r="I126" s="101" t="s">
        <v>384</v>
      </c>
      <c r="J126" s="101" t="s">
        <v>267</v>
      </c>
      <c r="K126" s="101" t="s">
        <v>268</v>
      </c>
      <c r="L126" s="101" t="str">
        <f t="shared" si="1"/>
        <v>06</v>
      </c>
      <c r="M126" s="101" t="s">
        <v>385</v>
      </c>
      <c r="N126" s="101" t="s">
        <v>386</v>
      </c>
      <c r="O126" s="101" t="s">
        <v>42</v>
      </c>
      <c r="P126" s="101" t="s">
        <v>42</v>
      </c>
      <c r="Q126" s="101" t="s">
        <v>30</v>
      </c>
    </row>
    <row r="127" spans="1:17" x14ac:dyDescent="0.3">
      <c r="A127" s="101" t="s">
        <v>387</v>
      </c>
      <c r="B127" s="101">
        <v>26400</v>
      </c>
      <c r="C127" s="101" t="s">
        <v>835</v>
      </c>
      <c r="D127" s="101" t="s">
        <v>388</v>
      </c>
      <c r="E127" s="101" t="s">
        <v>389</v>
      </c>
      <c r="F127" s="101" t="s">
        <v>20</v>
      </c>
      <c r="G127" s="101" t="s">
        <v>21</v>
      </c>
      <c r="H127" s="101" t="s">
        <v>365</v>
      </c>
      <c r="I127" s="101" t="s">
        <v>366</v>
      </c>
      <c r="J127" s="101" t="s">
        <v>267</v>
      </c>
      <c r="K127" s="101" t="s">
        <v>268</v>
      </c>
      <c r="L127" s="101" t="str">
        <f t="shared" si="1"/>
        <v>06</v>
      </c>
      <c r="M127" s="101" t="s">
        <v>390</v>
      </c>
      <c r="N127" s="101" t="s">
        <v>391</v>
      </c>
      <c r="O127" s="101" t="s">
        <v>42</v>
      </c>
      <c r="P127" s="101" t="s">
        <v>42</v>
      </c>
      <c r="Q127" s="101" t="s">
        <v>30</v>
      </c>
    </row>
    <row r="128" spans="1:17" x14ac:dyDescent="0.3">
      <c r="A128" s="101" t="s">
        <v>374</v>
      </c>
      <c r="B128" s="101">
        <v>45302</v>
      </c>
      <c r="C128" s="101" t="s">
        <v>830</v>
      </c>
      <c r="D128" s="101" t="s">
        <v>18</v>
      </c>
      <c r="E128" s="101" t="s">
        <v>19</v>
      </c>
      <c r="F128" s="101" t="s">
        <v>20</v>
      </c>
      <c r="G128" s="101" t="s">
        <v>21</v>
      </c>
      <c r="H128" s="101" t="s">
        <v>392</v>
      </c>
      <c r="I128" s="101" t="s">
        <v>393</v>
      </c>
      <c r="J128" s="101" t="s">
        <v>267</v>
      </c>
      <c r="K128" s="101" t="s">
        <v>268</v>
      </c>
      <c r="L128" s="101" t="str">
        <f t="shared" si="1"/>
        <v>08</v>
      </c>
      <c r="M128" s="101" t="s">
        <v>295</v>
      </c>
      <c r="N128" s="101" t="s">
        <v>296</v>
      </c>
      <c r="O128" s="101" t="s">
        <v>42</v>
      </c>
      <c r="P128" s="101" t="s">
        <v>42</v>
      </c>
      <c r="Q128" s="101" t="s">
        <v>30</v>
      </c>
    </row>
    <row r="129" spans="1:17" x14ac:dyDescent="0.3">
      <c r="A129" s="101" t="s">
        <v>394</v>
      </c>
      <c r="B129" s="101">
        <v>4000</v>
      </c>
      <c r="C129" s="101" t="s">
        <v>839</v>
      </c>
      <c r="D129" s="101" t="s">
        <v>395</v>
      </c>
      <c r="E129" s="101" t="s">
        <v>396</v>
      </c>
      <c r="F129" s="101" t="s">
        <v>397</v>
      </c>
      <c r="G129" s="101" t="s">
        <v>398</v>
      </c>
      <c r="H129" s="101" t="s">
        <v>399</v>
      </c>
      <c r="I129" s="101" t="s">
        <v>400</v>
      </c>
      <c r="J129" s="101" t="s">
        <v>128</v>
      </c>
      <c r="K129" s="101" t="s">
        <v>129</v>
      </c>
      <c r="L129" s="101" t="str">
        <f t="shared" si="1"/>
        <v>01</v>
      </c>
      <c r="M129" s="101" t="s">
        <v>401</v>
      </c>
      <c r="N129" s="101" t="s">
        <v>402</v>
      </c>
      <c r="O129" s="101" t="s">
        <v>42</v>
      </c>
      <c r="P129" s="101" t="s">
        <v>42</v>
      </c>
      <c r="Q129" s="101" t="s">
        <v>30</v>
      </c>
    </row>
    <row r="130" spans="1:17" x14ac:dyDescent="0.3">
      <c r="A130" s="101" t="s">
        <v>403</v>
      </c>
      <c r="B130" s="101">
        <v>7000</v>
      </c>
      <c r="C130" s="101" t="s">
        <v>839</v>
      </c>
      <c r="D130" s="101" t="s">
        <v>404</v>
      </c>
      <c r="E130" s="101" t="s">
        <v>405</v>
      </c>
      <c r="F130" s="101" t="s">
        <v>20</v>
      </c>
      <c r="G130" s="101" t="s">
        <v>21</v>
      </c>
      <c r="H130" s="101" t="s">
        <v>406</v>
      </c>
      <c r="I130" s="101" t="s">
        <v>407</v>
      </c>
      <c r="J130" s="101" t="s">
        <v>128</v>
      </c>
      <c r="K130" s="101" t="s">
        <v>129</v>
      </c>
      <c r="L130" s="101" t="str">
        <f t="shared" si="1"/>
        <v>01</v>
      </c>
      <c r="M130" s="101" t="s">
        <v>401</v>
      </c>
      <c r="N130" s="101" t="s">
        <v>402</v>
      </c>
      <c r="O130" s="101" t="s">
        <v>42</v>
      </c>
      <c r="P130" s="101" t="s">
        <v>42</v>
      </c>
      <c r="Q130" s="101" t="s">
        <v>30</v>
      </c>
    </row>
    <row r="131" spans="1:17" x14ac:dyDescent="0.3">
      <c r="A131" s="101" t="s">
        <v>394</v>
      </c>
      <c r="B131" s="101">
        <v>3000</v>
      </c>
      <c r="C131" s="101" t="s">
        <v>839</v>
      </c>
      <c r="D131" s="101" t="s">
        <v>395</v>
      </c>
      <c r="E131" s="101" t="s">
        <v>396</v>
      </c>
      <c r="F131" s="101" t="s">
        <v>397</v>
      </c>
      <c r="G131" s="101" t="s">
        <v>398</v>
      </c>
      <c r="H131" s="101" t="s">
        <v>408</v>
      </c>
      <c r="I131" s="101" t="s">
        <v>409</v>
      </c>
      <c r="J131" s="101" t="s">
        <v>128</v>
      </c>
      <c r="K131" s="101" t="s">
        <v>129</v>
      </c>
      <c r="L131" s="101" t="str">
        <f t="shared" ref="L131:L169" si="2">LEFT(M131,2)</f>
        <v>01</v>
      </c>
      <c r="M131" s="101" t="s">
        <v>401</v>
      </c>
      <c r="N131" s="101" t="s">
        <v>402</v>
      </c>
      <c r="O131" s="101" t="s">
        <v>42</v>
      </c>
      <c r="P131" s="101" t="s">
        <v>42</v>
      </c>
      <c r="Q131" s="101" t="s">
        <v>30</v>
      </c>
    </row>
    <row r="132" spans="1:17" x14ac:dyDescent="0.3">
      <c r="A132" s="101" t="s">
        <v>410</v>
      </c>
      <c r="B132" s="101">
        <v>3229</v>
      </c>
      <c r="C132" s="101" t="s">
        <v>832</v>
      </c>
      <c r="D132" s="101" t="s">
        <v>411</v>
      </c>
      <c r="E132" s="101" t="s">
        <v>412</v>
      </c>
      <c r="F132" s="101" t="s">
        <v>46</v>
      </c>
      <c r="G132" s="101" t="s">
        <v>47</v>
      </c>
      <c r="H132" s="101" t="s">
        <v>413</v>
      </c>
      <c r="I132" s="101" t="s">
        <v>414</v>
      </c>
      <c r="J132" s="101" t="s">
        <v>128</v>
      </c>
      <c r="K132" s="101" t="s">
        <v>129</v>
      </c>
      <c r="L132" s="101" t="str">
        <f t="shared" si="2"/>
        <v>01</v>
      </c>
      <c r="M132" s="101" t="s">
        <v>415</v>
      </c>
      <c r="N132" s="101" t="s">
        <v>416</v>
      </c>
      <c r="O132" s="101" t="s">
        <v>42</v>
      </c>
      <c r="P132" s="101" t="s">
        <v>42</v>
      </c>
      <c r="Q132" s="101" t="s">
        <v>30</v>
      </c>
    </row>
    <row r="133" spans="1:17" x14ac:dyDescent="0.3">
      <c r="A133" s="101" t="s">
        <v>417</v>
      </c>
      <c r="B133" s="101">
        <v>101932</v>
      </c>
      <c r="C133" s="101" t="s">
        <v>831</v>
      </c>
      <c r="D133" s="101" t="s">
        <v>44</v>
      </c>
      <c r="E133" s="101" t="s">
        <v>45</v>
      </c>
      <c r="F133" s="101" t="s">
        <v>46</v>
      </c>
      <c r="G133" s="101" t="s">
        <v>47</v>
      </c>
      <c r="H133" s="101" t="s">
        <v>418</v>
      </c>
      <c r="I133" s="101" t="s">
        <v>419</v>
      </c>
      <c r="J133" s="101" t="s">
        <v>38</v>
      </c>
      <c r="K133" s="101" t="s">
        <v>39</v>
      </c>
      <c r="L133" s="101" t="str">
        <f t="shared" si="2"/>
        <v>00</v>
      </c>
      <c r="M133" s="101" t="s">
        <v>130</v>
      </c>
      <c r="N133" s="101" t="s">
        <v>131</v>
      </c>
      <c r="O133" s="101" t="s">
        <v>42</v>
      </c>
      <c r="P133" s="101" t="s">
        <v>42</v>
      </c>
      <c r="Q133" s="101" t="s">
        <v>30</v>
      </c>
    </row>
    <row r="134" spans="1:17" x14ac:dyDescent="0.3">
      <c r="A134" s="101" t="s">
        <v>420</v>
      </c>
      <c r="B134" s="101">
        <v>20389</v>
      </c>
      <c r="C134" s="101" t="s">
        <v>831</v>
      </c>
      <c r="D134" s="101" t="s">
        <v>421</v>
      </c>
      <c r="E134" s="101" t="s">
        <v>422</v>
      </c>
      <c r="F134" s="101" t="s">
        <v>46</v>
      </c>
      <c r="G134" s="101" t="s">
        <v>47</v>
      </c>
      <c r="H134" s="101" t="s">
        <v>418</v>
      </c>
      <c r="I134" s="101" t="s">
        <v>419</v>
      </c>
      <c r="J134" s="101" t="s">
        <v>38</v>
      </c>
      <c r="K134" s="101" t="s">
        <v>39</v>
      </c>
      <c r="L134" s="101" t="str">
        <f t="shared" si="2"/>
        <v>00</v>
      </c>
      <c r="M134" s="101" t="s">
        <v>130</v>
      </c>
      <c r="N134" s="101" t="s">
        <v>131</v>
      </c>
      <c r="O134" s="101" t="s">
        <v>42</v>
      </c>
      <c r="P134" s="101" t="s">
        <v>42</v>
      </c>
      <c r="Q134" s="101" t="s">
        <v>30</v>
      </c>
    </row>
    <row r="135" spans="1:17" x14ac:dyDescent="0.3">
      <c r="A135" s="101" t="s">
        <v>423</v>
      </c>
      <c r="B135" s="101">
        <v>44</v>
      </c>
      <c r="C135" s="101" t="s">
        <v>836</v>
      </c>
      <c r="D135" s="101" t="s">
        <v>117</v>
      </c>
      <c r="E135" s="101" t="s">
        <v>118</v>
      </c>
      <c r="F135" s="101" t="s">
        <v>34</v>
      </c>
      <c r="G135" s="101" t="s">
        <v>35</v>
      </c>
      <c r="H135" s="101" t="s">
        <v>424</v>
      </c>
      <c r="I135" s="101" t="s">
        <v>425</v>
      </c>
      <c r="J135" s="101" t="s">
        <v>426</v>
      </c>
      <c r="K135" s="101" t="s">
        <v>427</v>
      </c>
      <c r="L135" s="101" t="str">
        <f t="shared" si="2"/>
        <v>01</v>
      </c>
      <c r="M135" s="101" t="s">
        <v>241</v>
      </c>
      <c r="N135" s="101" t="s">
        <v>242</v>
      </c>
      <c r="O135" s="101" t="s">
        <v>42</v>
      </c>
      <c r="P135" s="101" t="s">
        <v>42</v>
      </c>
      <c r="Q135" s="101" t="s">
        <v>30</v>
      </c>
    </row>
    <row r="136" spans="1:17" x14ac:dyDescent="0.3">
      <c r="A136" s="101" t="s">
        <v>423</v>
      </c>
      <c r="B136" s="101">
        <v>1794</v>
      </c>
      <c r="C136" s="101" t="s">
        <v>836</v>
      </c>
      <c r="D136" s="101" t="s">
        <v>119</v>
      </c>
      <c r="E136" s="101" t="s">
        <v>120</v>
      </c>
      <c r="F136" s="101" t="s">
        <v>34</v>
      </c>
      <c r="G136" s="101" t="s">
        <v>35</v>
      </c>
      <c r="H136" s="101" t="s">
        <v>424</v>
      </c>
      <c r="I136" s="101" t="s">
        <v>425</v>
      </c>
      <c r="J136" s="101" t="s">
        <v>426</v>
      </c>
      <c r="K136" s="101" t="s">
        <v>427</v>
      </c>
      <c r="L136" s="101" t="str">
        <f t="shared" si="2"/>
        <v>01</v>
      </c>
      <c r="M136" s="101" t="s">
        <v>241</v>
      </c>
      <c r="N136" s="101" t="s">
        <v>242</v>
      </c>
      <c r="O136" s="101" t="s">
        <v>42</v>
      </c>
      <c r="P136" s="101" t="s">
        <v>42</v>
      </c>
      <c r="Q136" s="101" t="s">
        <v>30</v>
      </c>
    </row>
    <row r="137" spans="1:17" x14ac:dyDescent="0.3">
      <c r="A137" s="101" t="s">
        <v>423</v>
      </c>
      <c r="B137" s="101">
        <v>5437</v>
      </c>
      <c r="C137" s="101" t="s">
        <v>836</v>
      </c>
      <c r="D137" s="101" t="s">
        <v>121</v>
      </c>
      <c r="E137" s="101" t="s">
        <v>122</v>
      </c>
      <c r="F137" s="101" t="s">
        <v>34</v>
      </c>
      <c r="G137" s="101" t="s">
        <v>35</v>
      </c>
      <c r="H137" s="101" t="s">
        <v>424</v>
      </c>
      <c r="I137" s="101" t="s">
        <v>425</v>
      </c>
      <c r="J137" s="101" t="s">
        <v>426</v>
      </c>
      <c r="K137" s="101" t="s">
        <v>427</v>
      </c>
      <c r="L137" s="101" t="str">
        <f t="shared" si="2"/>
        <v>01</v>
      </c>
      <c r="M137" s="101" t="s">
        <v>241</v>
      </c>
      <c r="N137" s="101" t="s">
        <v>242</v>
      </c>
      <c r="O137" s="101" t="s">
        <v>42</v>
      </c>
      <c r="P137" s="101" t="s">
        <v>42</v>
      </c>
      <c r="Q137" s="101" t="s">
        <v>30</v>
      </c>
    </row>
    <row r="138" spans="1:17" x14ac:dyDescent="0.3">
      <c r="A138" s="101" t="s">
        <v>428</v>
      </c>
      <c r="B138" s="101">
        <v>50</v>
      </c>
      <c r="C138" s="101" t="s">
        <v>834</v>
      </c>
      <c r="D138" s="101" t="s">
        <v>112</v>
      </c>
      <c r="E138" s="101" t="s">
        <v>113</v>
      </c>
      <c r="F138" s="101" t="s">
        <v>34</v>
      </c>
      <c r="G138" s="101" t="s">
        <v>35</v>
      </c>
      <c r="H138" s="101" t="s">
        <v>429</v>
      </c>
      <c r="I138" s="101" t="s">
        <v>430</v>
      </c>
      <c r="J138" s="101" t="s">
        <v>146</v>
      </c>
      <c r="K138" s="101" t="s">
        <v>147</v>
      </c>
      <c r="L138" s="101" t="str">
        <f t="shared" si="2"/>
        <v>10</v>
      </c>
      <c r="M138" s="101" t="s">
        <v>40</v>
      </c>
      <c r="N138" s="101" t="s">
        <v>41</v>
      </c>
      <c r="O138" s="101" t="s">
        <v>42</v>
      </c>
      <c r="P138" s="101" t="s">
        <v>42</v>
      </c>
      <c r="Q138" s="101" t="s">
        <v>30</v>
      </c>
    </row>
    <row r="139" spans="1:17" x14ac:dyDescent="0.3">
      <c r="A139" s="101" t="s">
        <v>431</v>
      </c>
      <c r="B139" s="101">
        <v>96</v>
      </c>
      <c r="C139" s="101" t="s">
        <v>836</v>
      </c>
      <c r="D139" s="101" t="s">
        <v>117</v>
      </c>
      <c r="E139" s="101" t="s">
        <v>118</v>
      </c>
      <c r="F139" s="101" t="s">
        <v>34</v>
      </c>
      <c r="G139" s="101" t="s">
        <v>35</v>
      </c>
      <c r="H139" s="101" t="s">
        <v>214</v>
      </c>
      <c r="I139" s="101" t="s">
        <v>215</v>
      </c>
      <c r="J139" s="101" t="s">
        <v>267</v>
      </c>
      <c r="K139" s="101" t="s">
        <v>268</v>
      </c>
      <c r="L139" s="101" t="str">
        <f t="shared" si="2"/>
        <v>04</v>
      </c>
      <c r="M139" s="101" t="s">
        <v>432</v>
      </c>
      <c r="N139" s="101" t="s">
        <v>433</v>
      </c>
      <c r="O139" s="101" t="s">
        <v>42</v>
      </c>
      <c r="P139" s="101" t="s">
        <v>42</v>
      </c>
      <c r="Q139" s="101" t="s">
        <v>30</v>
      </c>
    </row>
    <row r="140" spans="1:17" x14ac:dyDescent="0.3">
      <c r="A140" s="101" t="s">
        <v>431</v>
      </c>
      <c r="B140" s="101">
        <v>3960</v>
      </c>
      <c r="C140" s="101" t="s">
        <v>836</v>
      </c>
      <c r="D140" s="101" t="s">
        <v>119</v>
      </c>
      <c r="E140" s="101" t="s">
        <v>120</v>
      </c>
      <c r="F140" s="101" t="s">
        <v>34</v>
      </c>
      <c r="G140" s="101" t="s">
        <v>35</v>
      </c>
      <c r="H140" s="101" t="s">
        <v>214</v>
      </c>
      <c r="I140" s="101" t="s">
        <v>215</v>
      </c>
      <c r="J140" s="101" t="s">
        <v>267</v>
      </c>
      <c r="K140" s="101" t="s">
        <v>268</v>
      </c>
      <c r="L140" s="101" t="str">
        <f t="shared" si="2"/>
        <v>04</v>
      </c>
      <c r="M140" s="101" t="s">
        <v>432</v>
      </c>
      <c r="N140" s="101" t="s">
        <v>433</v>
      </c>
      <c r="O140" s="101" t="s">
        <v>42</v>
      </c>
      <c r="P140" s="101" t="s">
        <v>42</v>
      </c>
      <c r="Q140" s="101" t="s">
        <v>30</v>
      </c>
    </row>
    <row r="141" spans="1:17" x14ac:dyDescent="0.3">
      <c r="A141" s="101" t="s">
        <v>431</v>
      </c>
      <c r="B141" s="101">
        <v>12000</v>
      </c>
      <c r="C141" s="101" t="s">
        <v>836</v>
      </c>
      <c r="D141" s="101" t="s">
        <v>99</v>
      </c>
      <c r="E141" s="101" t="s">
        <v>100</v>
      </c>
      <c r="F141" s="101" t="s">
        <v>34</v>
      </c>
      <c r="G141" s="101" t="s">
        <v>35</v>
      </c>
      <c r="H141" s="101" t="s">
        <v>214</v>
      </c>
      <c r="I141" s="101" t="s">
        <v>215</v>
      </c>
      <c r="J141" s="101" t="s">
        <v>267</v>
      </c>
      <c r="K141" s="101" t="s">
        <v>268</v>
      </c>
      <c r="L141" s="101" t="str">
        <f t="shared" si="2"/>
        <v>04</v>
      </c>
      <c r="M141" s="101" t="s">
        <v>432</v>
      </c>
      <c r="N141" s="101" t="s">
        <v>433</v>
      </c>
      <c r="O141" s="101" t="s">
        <v>42</v>
      </c>
      <c r="P141" s="101" t="s">
        <v>42</v>
      </c>
      <c r="Q141" s="101" t="s">
        <v>30</v>
      </c>
    </row>
    <row r="142" spans="1:17" x14ac:dyDescent="0.3">
      <c r="A142" s="101" t="s">
        <v>434</v>
      </c>
      <c r="B142" s="101">
        <v>-7964</v>
      </c>
      <c r="C142" s="101" t="s">
        <v>837</v>
      </c>
      <c r="D142" s="101" t="s">
        <v>316</v>
      </c>
      <c r="E142" s="101" t="s">
        <v>317</v>
      </c>
      <c r="F142" s="101" t="s">
        <v>34</v>
      </c>
      <c r="G142" s="101" t="s">
        <v>35</v>
      </c>
      <c r="H142" s="101" t="s">
        <v>435</v>
      </c>
      <c r="I142" s="101" t="s">
        <v>436</v>
      </c>
      <c r="J142" s="101" t="s">
        <v>267</v>
      </c>
      <c r="K142" s="101" t="s">
        <v>268</v>
      </c>
      <c r="L142" s="101" t="str">
        <f t="shared" si="2"/>
        <v>04</v>
      </c>
      <c r="M142" s="101" t="s">
        <v>432</v>
      </c>
      <c r="N142" s="101" t="s">
        <v>433</v>
      </c>
      <c r="O142" s="101" t="s">
        <v>42</v>
      </c>
      <c r="P142" s="101" t="s">
        <v>42</v>
      </c>
      <c r="Q142" s="101" t="s">
        <v>30</v>
      </c>
    </row>
    <row r="143" spans="1:17" x14ac:dyDescent="0.3">
      <c r="A143" s="101" t="s">
        <v>437</v>
      </c>
      <c r="B143" s="101">
        <v>-3773</v>
      </c>
      <c r="C143" s="101" t="s">
        <v>837</v>
      </c>
      <c r="D143" s="101" t="s">
        <v>316</v>
      </c>
      <c r="E143" s="101" t="s">
        <v>317</v>
      </c>
      <c r="F143" s="101" t="s">
        <v>34</v>
      </c>
      <c r="G143" s="101" t="s">
        <v>35</v>
      </c>
      <c r="H143" s="101" t="s">
        <v>435</v>
      </c>
      <c r="I143" s="101" t="s">
        <v>436</v>
      </c>
      <c r="J143" s="101" t="s">
        <v>267</v>
      </c>
      <c r="K143" s="101" t="s">
        <v>268</v>
      </c>
      <c r="L143" s="101" t="str">
        <f t="shared" si="2"/>
        <v>04</v>
      </c>
      <c r="M143" s="101" t="s">
        <v>432</v>
      </c>
      <c r="N143" s="101" t="s">
        <v>433</v>
      </c>
      <c r="O143" s="101" t="s">
        <v>42</v>
      </c>
      <c r="P143" s="101" t="s">
        <v>42</v>
      </c>
      <c r="Q143" s="101" t="s">
        <v>30</v>
      </c>
    </row>
    <row r="144" spans="1:17" x14ac:dyDescent="0.3">
      <c r="A144" s="101" t="s">
        <v>438</v>
      </c>
      <c r="B144" s="101">
        <v>40930</v>
      </c>
      <c r="C144" s="101" t="s">
        <v>833</v>
      </c>
      <c r="D144" s="101" t="s">
        <v>439</v>
      </c>
      <c r="E144" s="101" t="s">
        <v>440</v>
      </c>
      <c r="F144" s="101" t="s">
        <v>46</v>
      </c>
      <c r="G144" s="101" t="s">
        <v>47</v>
      </c>
      <c r="H144" s="101" t="s">
        <v>441</v>
      </c>
      <c r="I144" s="101" t="s">
        <v>442</v>
      </c>
      <c r="J144" s="101" t="s">
        <v>267</v>
      </c>
      <c r="K144" s="101" t="s">
        <v>268</v>
      </c>
      <c r="L144" s="101" t="str">
        <f t="shared" si="2"/>
        <v>00</v>
      </c>
      <c r="M144" s="101" t="s">
        <v>130</v>
      </c>
      <c r="N144" s="101" t="s">
        <v>131</v>
      </c>
      <c r="O144" s="101" t="s">
        <v>42</v>
      </c>
      <c r="P144" s="101" t="s">
        <v>42</v>
      </c>
      <c r="Q144" s="101" t="s">
        <v>30</v>
      </c>
    </row>
    <row r="145" spans="1:17" x14ac:dyDescent="0.3">
      <c r="A145" s="101" t="s">
        <v>443</v>
      </c>
      <c r="B145" s="101">
        <v>9976</v>
      </c>
      <c r="C145" s="101" t="s">
        <v>831</v>
      </c>
      <c r="D145" s="101" t="s">
        <v>444</v>
      </c>
      <c r="E145" s="101" t="s">
        <v>445</v>
      </c>
      <c r="F145" s="101" t="s">
        <v>46</v>
      </c>
      <c r="G145" s="101" t="s">
        <v>47</v>
      </c>
      <c r="H145" s="101" t="s">
        <v>446</v>
      </c>
      <c r="I145" s="101" t="s">
        <v>447</v>
      </c>
      <c r="J145" s="101" t="s">
        <v>267</v>
      </c>
      <c r="K145" s="101" t="s">
        <v>268</v>
      </c>
      <c r="L145" s="101" t="str">
        <f t="shared" si="2"/>
        <v>00</v>
      </c>
      <c r="M145" s="101" t="s">
        <v>130</v>
      </c>
      <c r="N145" s="101" t="s">
        <v>131</v>
      </c>
      <c r="O145" s="101" t="s">
        <v>42</v>
      </c>
      <c r="P145" s="101" t="s">
        <v>42</v>
      </c>
      <c r="Q145" s="101" t="s">
        <v>30</v>
      </c>
    </row>
    <row r="146" spans="1:17" x14ac:dyDescent="0.3">
      <c r="A146" s="101" t="s">
        <v>448</v>
      </c>
      <c r="B146" s="101">
        <v>2500</v>
      </c>
      <c r="C146" s="101" t="s">
        <v>828</v>
      </c>
      <c r="D146" s="101" t="s">
        <v>359</v>
      </c>
      <c r="E146" s="101" t="s">
        <v>360</v>
      </c>
      <c r="F146" s="101" t="s">
        <v>46</v>
      </c>
      <c r="G146" s="101" t="s">
        <v>47</v>
      </c>
      <c r="H146" s="101" t="s">
        <v>361</v>
      </c>
      <c r="I146" s="101" t="s">
        <v>360</v>
      </c>
      <c r="J146" s="101" t="s">
        <v>267</v>
      </c>
      <c r="K146" s="101" t="s">
        <v>268</v>
      </c>
      <c r="L146" s="101" t="str">
        <f t="shared" si="2"/>
        <v>00</v>
      </c>
      <c r="M146" s="101" t="s">
        <v>130</v>
      </c>
      <c r="N146" s="101" t="s">
        <v>131</v>
      </c>
      <c r="O146" s="101" t="s">
        <v>42</v>
      </c>
      <c r="P146" s="101" t="s">
        <v>42</v>
      </c>
      <c r="Q146" s="101" t="s">
        <v>30</v>
      </c>
    </row>
    <row r="147" spans="1:17" x14ac:dyDescent="0.3">
      <c r="A147" s="101" t="s">
        <v>449</v>
      </c>
      <c r="B147" s="101">
        <v>26576</v>
      </c>
      <c r="C147" s="101" t="s">
        <v>833</v>
      </c>
      <c r="D147" s="101" t="s">
        <v>450</v>
      </c>
      <c r="E147" s="101" t="s">
        <v>451</v>
      </c>
      <c r="F147" s="101" t="s">
        <v>397</v>
      </c>
      <c r="G147" s="101" t="s">
        <v>398</v>
      </c>
      <c r="H147" s="101" t="s">
        <v>452</v>
      </c>
      <c r="I147" s="101" t="s">
        <v>453</v>
      </c>
      <c r="J147" s="101" t="s">
        <v>267</v>
      </c>
      <c r="K147" s="101" t="s">
        <v>268</v>
      </c>
      <c r="L147" s="101" t="str">
        <f t="shared" si="2"/>
        <v>00</v>
      </c>
      <c r="M147" s="101" t="s">
        <v>130</v>
      </c>
      <c r="N147" s="101" t="s">
        <v>131</v>
      </c>
      <c r="O147" s="101" t="s">
        <v>42</v>
      </c>
      <c r="P147" s="101" t="s">
        <v>42</v>
      </c>
      <c r="Q147" s="101" t="s">
        <v>30</v>
      </c>
    </row>
    <row r="148" spans="1:17" x14ac:dyDescent="0.3">
      <c r="A148" s="101" t="s">
        <v>454</v>
      </c>
      <c r="B148" s="101">
        <v>255000</v>
      </c>
      <c r="C148" s="101" t="s">
        <v>833</v>
      </c>
      <c r="D148" s="101" t="s">
        <v>455</v>
      </c>
      <c r="E148" s="101" t="s">
        <v>456</v>
      </c>
      <c r="F148" s="101" t="s">
        <v>397</v>
      </c>
      <c r="G148" s="101" t="s">
        <v>398</v>
      </c>
      <c r="H148" s="101" t="s">
        <v>457</v>
      </c>
      <c r="I148" s="101" t="s">
        <v>458</v>
      </c>
      <c r="J148" s="101" t="s">
        <v>267</v>
      </c>
      <c r="K148" s="101" t="s">
        <v>268</v>
      </c>
      <c r="L148" s="101" t="str">
        <f t="shared" si="2"/>
        <v>00</v>
      </c>
      <c r="M148" s="101" t="s">
        <v>130</v>
      </c>
      <c r="N148" s="101" t="s">
        <v>131</v>
      </c>
      <c r="O148" s="101" t="s">
        <v>42</v>
      </c>
      <c r="P148" s="101" t="s">
        <v>42</v>
      </c>
      <c r="Q148" s="101" t="s">
        <v>30</v>
      </c>
    </row>
    <row r="149" spans="1:17" x14ac:dyDescent="0.3">
      <c r="A149" s="101" t="s">
        <v>459</v>
      </c>
      <c r="B149" s="101">
        <v>57</v>
      </c>
      <c r="C149" s="101" t="s">
        <v>831</v>
      </c>
      <c r="D149" s="101" t="s">
        <v>444</v>
      </c>
      <c r="E149" s="101" t="s">
        <v>445</v>
      </c>
      <c r="F149" s="101" t="s">
        <v>46</v>
      </c>
      <c r="G149" s="101" t="s">
        <v>47</v>
      </c>
      <c r="H149" s="101" t="s">
        <v>460</v>
      </c>
      <c r="I149" s="101" t="s">
        <v>461</v>
      </c>
      <c r="J149" s="101" t="s">
        <v>267</v>
      </c>
      <c r="K149" s="101" t="s">
        <v>268</v>
      </c>
      <c r="L149" s="101" t="str">
        <f t="shared" si="2"/>
        <v>00</v>
      </c>
      <c r="M149" s="101" t="s">
        <v>130</v>
      </c>
      <c r="N149" s="101" t="s">
        <v>131</v>
      </c>
      <c r="O149" s="101" t="s">
        <v>42</v>
      </c>
      <c r="P149" s="101" t="s">
        <v>42</v>
      </c>
      <c r="Q149" s="101" t="s">
        <v>30</v>
      </c>
    </row>
    <row r="150" spans="1:17" x14ac:dyDescent="0.3">
      <c r="A150" s="101" t="s">
        <v>462</v>
      </c>
      <c r="B150" s="101">
        <v>126</v>
      </c>
      <c r="C150" s="101" t="s">
        <v>833</v>
      </c>
      <c r="D150" s="101" t="s">
        <v>138</v>
      </c>
      <c r="E150" s="101" t="s">
        <v>139</v>
      </c>
      <c r="F150" s="101" t="s">
        <v>46</v>
      </c>
      <c r="G150" s="101" t="s">
        <v>47</v>
      </c>
      <c r="H150" s="101" t="s">
        <v>463</v>
      </c>
      <c r="I150" s="101" t="s">
        <v>464</v>
      </c>
      <c r="J150" s="101" t="s">
        <v>267</v>
      </c>
      <c r="K150" s="101" t="s">
        <v>268</v>
      </c>
      <c r="L150" s="101" t="str">
        <f t="shared" si="2"/>
        <v>00</v>
      </c>
      <c r="M150" s="101" t="s">
        <v>130</v>
      </c>
      <c r="N150" s="101" t="s">
        <v>131</v>
      </c>
      <c r="O150" s="101" t="s">
        <v>42</v>
      </c>
      <c r="P150" s="101" t="s">
        <v>42</v>
      </c>
      <c r="Q150" s="101" t="s">
        <v>30</v>
      </c>
    </row>
    <row r="151" spans="1:17" x14ac:dyDescent="0.3">
      <c r="A151" s="101" t="s">
        <v>462</v>
      </c>
      <c r="B151" s="101">
        <v>828</v>
      </c>
      <c r="C151" s="101" t="s">
        <v>833</v>
      </c>
      <c r="D151" s="101" t="s">
        <v>138</v>
      </c>
      <c r="E151" s="101" t="s">
        <v>139</v>
      </c>
      <c r="F151" s="101" t="s">
        <v>46</v>
      </c>
      <c r="G151" s="101" t="s">
        <v>47</v>
      </c>
      <c r="H151" s="101" t="s">
        <v>140</v>
      </c>
      <c r="I151" s="101" t="s">
        <v>137</v>
      </c>
      <c r="J151" s="101" t="s">
        <v>267</v>
      </c>
      <c r="K151" s="101" t="s">
        <v>268</v>
      </c>
      <c r="L151" s="101" t="str">
        <f t="shared" si="2"/>
        <v>00</v>
      </c>
      <c r="M151" s="101" t="s">
        <v>130</v>
      </c>
      <c r="N151" s="101" t="s">
        <v>131</v>
      </c>
      <c r="O151" s="101" t="s">
        <v>42</v>
      </c>
      <c r="P151" s="101" t="s">
        <v>42</v>
      </c>
      <c r="Q151" s="101" t="s">
        <v>30</v>
      </c>
    </row>
    <row r="152" spans="1:17" x14ac:dyDescent="0.3">
      <c r="A152" s="101" t="s">
        <v>465</v>
      </c>
      <c r="B152" s="101">
        <v>640</v>
      </c>
      <c r="C152" s="101" t="s">
        <v>833</v>
      </c>
      <c r="D152" s="101" t="s">
        <v>466</v>
      </c>
      <c r="E152" s="101" t="s">
        <v>467</v>
      </c>
      <c r="F152" s="101" t="s">
        <v>46</v>
      </c>
      <c r="G152" s="101" t="s">
        <v>47</v>
      </c>
      <c r="H152" s="101" t="s">
        <v>468</v>
      </c>
      <c r="I152" s="101" t="s">
        <v>467</v>
      </c>
      <c r="J152" s="101" t="s">
        <v>267</v>
      </c>
      <c r="K152" s="101" t="s">
        <v>268</v>
      </c>
      <c r="L152" s="101" t="str">
        <f t="shared" si="2"/>
        <v>00</v>
      </c>
      <c r="M152" s="101" t="s">
        <v>130</v>
      </c>
      <c r="N152" s="101" t="s">
        <v>131</v>
      </c>
      <c r="O152" s="101" t="s">
        <v>42</v>
      </c>
      <c r="P152" s="101" t="s">
        <v>42</v>
      </c>
      <c r="Q152" s="101" t="s">
        <v>30</v>
      </c>
    </row>
    <row r="153" spans="1:17" x14ac:dyDescent="0.3">
      <c r="A153" s="101" t="s">
        <v>469</v>
      </c>
      <c r="B153" s="101">
        <v>12000</v>
      </c>
      <c r="C153" s="101" t="s">
        <v>831</v>
      </c>
      <c r="D153" s="101" t="s">
        <v>470</v>
      </c>
      <c r="E153" s="101" t="s">
        <v>471</v>
      </c>
      <c r="F153" s="101" t="s">
        <v>46</v>
      </c>
      <c r="G153" s="101" t="s">
        <v>47</v>
      </c>
      <c r="H153" s="101" t="s">
        <v>472</v>
      </c>
      <c r="I153" s="101" t="s">
        <v>473</v>
      </c>
      <c r="J153" s="101" t="s">
        <v>267</v>
      </c>
      <c r="K153" s="101" t="s">
        <v>268</v>
      </c>
      <c r="L153" s="101" t="str">
        <f t="shared" si="2"/>
        <v>00</v>
      </c>
      <c r="M153" s="101" t="s">
        <v>130</v>
      </c>
      <c r="N153" s="101" t="s">
        <v>131</v>
      </c>
      <c r="O153" s="101" t="s">
        <v>42</v>
      </c>
      <c r="P153" s="101" t="s">
        <v>42</v>
      </c>
      <c r="Q153" s="101" t="s">
        <v>30</v>
      </c>
    </row>
    <row r="154" spans="1:17" x14ac:dyDescent="0.3">
      <c r="A154" s="101" t="s">
        <v>469</v>
      </c>
      <c r="B154" s="101">
        <v>-12000</v>
      </c>
      <c r="C154" s="101" t="s">
        <v>831</v>
      </c>
      <c r="D154" s="101" t="s">
        <v>474</v>
      </c>
      <c r="E154" s="101" t="s">
        <v>475</v>
      </c>
      <c r="F154" s="101" t="s">
        <v>46</v>
      </c>
      <c r="G154" s="101" t="s">
        <v>47</v>
      </c>
      <c r="H154" s="101" t="s">
        <v>472</v>
      </c>
      <c r="I154" s="101" t="s">
        <v>473</v>
      </c>
      <c r="J154" s="101" t="s">
        <v>267</v>
      </c>
      <c r="K154" s="101" t="s">
        <v>268</v>
      </c>
      <c r="L154" s="101" t="str">
        <f t="shared" si="2"/>
        <v>00</v>
      </c>
      <c r="M154" s="101" t="s">
        <v>130</v>
      </c>
      <c r="N154" s="101" t="s">
        <v>131</v>
      </c>
      <c r="O154" s="101" t="s">
        <v>42</v>
      </c>
      <c r="P154" s="101" t="s">
        <v>42</v>
      </c>
      <c r="Q154" s="101" t="s">
        <v>30</v>
      </c>
    </row>
    <row r="155" spans="1:17" x14ac:dyDescent="0.3">
      <c r="A155" s="101" t="s">
        <v>348</v>
      </c>
      <c r="B155" s="101">
        <v>3360</v>
      </c>
      <c r="C155" s="101" t="s">
        <v>831</v>
      </c>
      <c r="D155" s="101" t="s">
        <v>349</v>
      </c>
      <c r="E155" s="101" t="s">
        <v>350</v>
      </c>
      <c r="F155" s="101" t="s">
        <v>46</v>
      </c>
      <c r="G155" s="101" t="s">
        <v>47</v>
      </c>
      <c r="H155" s="101" t="s">
        <v>476</v>
      </c>
      <c r="I155" s="101" t="s">
        <v>477</v>
      </c>
      <c r="J155" s="101" t="s">
        <v>267</v>
      </c>
      <c r="K155" s="101" t="s">
        <v>268</v>
      </c>
      <c r="L155" s="101" t="str">
        <f t="shared" si="2"/>
        <v>00</v>
      </c>
      <c r="M155" s="101" t="s">
        <v>130</v>
      </c>
      <c r="N155" s="101" t="s">
        <v>131</v>
      </c>
      <c r="O155" s="101" t="s">
        <v>42</v>
      </c>
      <c r="P155" s="101" t="s">
        <v>42</v>
      </c>
      <c r="Q155" s="101" t="s">
        <v>30</v>
      </c>
    </row>
    <row r="156" spans="1:17" x14ac:dyDescent="0.3">
      <c r="A156" s="101" t="s">
        <v>478</v>
      </c>
      <c r="B156" s="101">
        <v>-9960</v>
      </c>
      <c r="C156" s="101" t="s">
        <v>831</v>
      </c>
      <c r="D156" s="101" t="s">
        <v>133</v>
      </c>
      <c r="E156" s="101" t="s">
        <v>134</v>
      </c>
      <c r="F156" s="101" t="s">
        <v>46</v>
      </c>
      <c r="G156" s="101" t="s">
        <v>47</v>
      </c>
      <c r="H156" s="101" t="s">
        <v>479</v>
      </c>
      <c r="I156" s="101" t="s">
        <v>480</v>
      </c>
      <c r="J156" s="101" t="s">
        <v>267</v>
      </c>
      <c r="K156" s="101" t="s">
        <v>268</v>
      </c>
      <c r="L156" s="101" t="str">
        <f t="shared" si="2"/>
        <v>00</v>
      </c>
      <c r="M156" s="101" t="s">
        <v>130</v>
      </c>
      <c r="N156" s="101" t="s">
        <v>131</v>
      </c>
      <c r="O156" s="101" t="s">
        <v>42</v>
      </c>
      <c r="P156" s="101" t="s">
        <v>42</v>
      </c>
      <c r="Q156" s="101" t="s">
        <v>30</v>
      </c>
    </row>
    <row r="157" spans="1:17" x14ac:dyDescent="0.3">
      <c r="A157" s="101" t="s">
        <v>481</v>
      </c>
      <c r="B157" s="101">
        <v>-21600</v>
      </c>
      <c r="C157" s="101" t="s">
        <v>831</v>
      </c>
      <c r="D157" s="101" t="s">
        <v>482</v>
      </c>
      <c r="E157" s="101" t="s">
        <v>307</v>
      </c>
      <c r="F157" s="101" t="s">
        <v>46</v>
      </c>
      <c r="G157" s="101" t="s">
        <v>47</v>
      </c>
      <c r="H157" s="101" t="s">
        <v>483</v>
      </c>
      <c r="I157" s="101" t="s">
        <v>484</v>
      </c>
      <c r="J157" s="101" t="s">
        <v>267</v>
      </c>
      <c r="K157" s="101" t="s">
        <v>268</v>
      </c>
      <c r="L157" s="101" t="str">
        <f t="shared" si="2"/>
        <v>00</v>
      </c>
      <c r="M157" s="101" t="s">
        <v>130</v>
      </c>
      <c r="N157" s="101" t="s">
        <v>131</v>
      </c>
      <c r="O157" s="101" t="s">
        <v>42</v>
      </c>
      <c r="P157" s="101" t="s">
        <v>42</v>
      </c>
      <c r="Q157" s="101" t="s">
        <v>30</v>
      </c>
    </row>
    <row r="158" spans="1:17" x14ac:dyDescent="0.3">
      <c r="A158" s="101" t="s">
        <v>481</v>
      </c>
      <c r="B158" s="101">
        <v>21600</v>
      </c>
      <c r="C158" s="101" t="s">
        <v>831</v>
      </c>
      <c r="D158" s="101" t="s">
        <v>482</v>
      </c>
      <c r="E158" s="101" t="s">
        <v>307</v>
      </c>
      <c r="F158" s="101" t="s">
        <v>46</v>
      </c>
      <c r="G158" s="101" t="s">
        <v>47</v>
      </c>
      <c r="H158" s="101" t="s">
        <v>485</v>
      </c>
      <c r="I158" s="101" t="s">
        <v>486</v>
      </c>
      <c r="J158" s="101" t="s">
        <v>267</v>
      </c>
      <c r="K158" s="101" t="s">
        <v>268</v>
      </c>
      <c r="L158" s="101" t="str">
        <f t="shared" si="2"/>
        <v>00</v>
      </c>
      <c r="M158" s="101" t="s">
        <v>130</v>
      </c>
      <c r="N158" s="101" t="s">
        <v>131</v>
      </c>
      <c r="O158" s="101" t="s">
        <v>42</v>
      </c>
      <c r="P158" s="101" t="s">
        <v>42</v>
      </c>
      <c r="Q158" s="101" t="s">
        <v>30</v>
      </c>
    </row>
    <row r="159" spans="1:17" x14ac:dyDescent="0.3">
      <c r="A159" s="101" t="s">
        <v>487</v>
      </c>
      <c r="B159" s="101">
        <v>1000</v>
      </c>
      <c r="C159" s="101" t="s">
        <v>837</v>
      </c>
      <c r="D159" s="101" t="s">
        <v>488</v>
      </c>
      <c r="E159" s="101" t="s">
        <v>489</v>
      </c>
      <c r="F159" s="101" t="s">
        <v>34</v>
      </c>
      <c r="G159" s="101" t="s">
        <v>35</v>
      </c>
      <c r="H159" s="101" t="s">
        <v>490</v>
      </c>
      <c r="I159" s="101" t="s">
        <v>491</v>
      </c>
      <c r="J159" s="101" t="s">
        <v>267</v>
      </c>
      <c r="K159" s="101" t="s">
        <v>268</v>
      </c>
      <c r="L159" s="101" t="str">
        <f t="shared" si="2"/>
        <v>01</v>
      </c>
      <c r="M159" s="101" t="s">
        <v>241</v>
      </c>
      <c r="N159" s="101" t="s">
        <v>242</v>
      </c>
      <c r="O159" s="101" t="s">
        <v>42</v>
      </c>
      <c r="P159" s="101" t="s">
        <v>42</v>
      </c>
      <c r="Q159" s="101" t="s">
        <v>30</v>
      </c>
    </row>
    <row r="160" spans="1:17" x14ac:dyDescent="0.3">
      <c r="A160" s="101" t="s">
        <v>81</v>
      </c>
      <c r="B160" s="101">
        <v>-4000</v>
      </c>
      <c r="C160" s="101" t="s">
        <v>833</v>
      </c>
      <c r="D160" s="101" t="s">
        <v>492</v>
      </c>
      <c r="E160" s="101" t="s">
        <v>493</v>
      </c>
      <c r="F160" s="101" t="s">
        <v>46</v>
      </c>
      <c r="G160" s="101" t="s">
        <v>47</v>
      </c>
      <c r="H160" s="101" t="s">
        <v>42</v>
      </c>
      <c r="I160" s="101" t="s">
        <v>42</v>
      </c>
      <c r="J160" s="101" t="s">
        <v>494</v>
      </c>
      <c r="K160" s="101" t="s">
        <v>495</v>
      </c>
      <c r="L160" s="101" t="str">
        <f t="shared" si="2"/>
        <v>05</v>
      </c>
      <c r="M160" s="101" t="s">
        <v>496</v>
      </c>
      <c r="N160" s="101" t="s">
        <v>497</v>
      </c>
      <c r="O160" s="101" t="s">
        <v>42</v>
      </c>
      <c r="P160" s="101" t="s">
        <v>42</v>
      </c>
      <c r="Q160" s="101" t="s">
        <v>30</v>
      </c>
    </row>
    <row r="161" spans="1:17" x14ac:dyDescent="0.3">
      <c r="A161" s="101" t="s">
        <v>81</v>
      </c>
      <c r="B161" s="101">
        <v>4000</v>
      </c>
      <c r="C161" s="101" t="s">
        <v>833</v>
      </c>
      <c r="D161" s="101" t="s">
        <v>439</v>
      </c>
      <c r="E161" s="101" t="s">
        <v>440</v>
      </c>
      <c r="F161" s="101" t="s">
        <v>46</v>
      </c>
      <c r="G161" s="101" t="s">
        <v>47</v>
      </c>
      <c r="H161" s="101" t="s">
        <v>42</v>
      </c>
      <c r="I161" s="101" t="s">
        <v>42</v>
      </c>
      <c r="J161" s="101" t="s">
        <v>494</v>
      </c>
      <c r="K161" s="101" t="s">
        <v>495</v>
      </c>
      <c r="L161" s="101" t="str">
        <f t="shared" si="2"/>
        <v>05</v>
      </c>
      <c r="M161" s="101" t="s">
        <v>496</v>
      </c>
      <c r="N161" s="101" t="s">
        <v>497</v>
      </c>
      <c r="O161" s="101" t="s">
        <v>42</v>
      </c>
      <c r="P161" s="101" t="s">
        <v>42</v>
      </c>
      <c r="Q161" s="101" t="s">
        <v>30</v>
      </c>
    </row>
    <row r="162" spans="1:17" x14ac:dyDescent="0.3">
      <c r="A162" s="101" t="s">
        <v>498</v>
      </c>
      <c r="B162" s="101">
        <v>-9983</v>
      </c>
      <c r="C162" s="101" t="s">
        <v>837</v>
      </c>
      <c r="D162" s="101" t="s">
        <v>499</v>
      </c>
      <c r="E162" s="101" t="s">
        <v>500</v>
      </c>
      <c r="F162" s="101" t="s">
        <v>34</v>
      </c>
      <c r="G162" s="101" t="s">
        <v>35</v>
      </c>
      <c r="H162" s="101" t="s">
        <v>501</v>
      </c>
      <c r="I162" s="101" t="s">
        <v>502</v>
      </c>
      <c r="J162" s="101" t="s">
        <v>494</v>
      </c>
      <c r="K162" s="101" t="s">
        <v>495</v>
      </c>
      <c r="L162" s="101" t="str">
        <f t="shared" si="2"/>
        <v>05</v>
      </c>
      <c r="M162" s="101" t="s">
        <v>496</v>
      </c>
      <c r="N162" s="101" t="s">
        <v>497</v>
      </c>
      <c r="O162" s="101" t="s">
        <v>42</v>
      </c>
      <c r="P162" s="101" t="s">
        <v>42</v>
      </c>
      <c r="Q162" s="101" t="s">
        <v>30</v>
      </c>
    </row>
    <row r="163" spans="1:17" x14ac:dyDescent="0.3">
      <c r="A163" s="101" t="s">
        <v>503</v>
      </c>
      <c r="B163" s="101">
        <v>2334</v>
      </c>
      <c r="C163" s="101" t="s">
        <v>830</v>
      </c>
      <c r="D163" s="101" t="s">
        <v>504</v>
      </c>
      <c r="E163" s="101" t="s">
        <v>505</v>
      </c>
      <c r="F163" s="101" t="s">
        <v>20</v>
      </c>
      <c r="G163" s="101" t="s">
        <v>21</v>
      </c>
      <c r="H163" s="101" t="s">
        <v>506</v>
      </c>
      <c r="I163" s="101" t="s">
        <v>507</v>
      </c>
      <c r="J163" s="101" t="s">
        <v>494</v>
      </c>
      <c r="K163" s="101" t="s">
        <v>495</v>
      </c>
      <c r="L163" s="101" t="str">
        <f t="shared" si="2"/>
        <v>05</v>
      </c>
      <c r="M163" s="101" t="s">
        <v>496</v>
      </c>
      <c r="N163" s="101" t="s">
        <v>497</v>
      </c>
      <c r="O163" s="101" t="s">
        <v>42</v>
      </c>
      <c r="P163" s="101" t="s">
        <v>42</v>
      </c>
      <c r="Q163" s="101" t="s">
        <v>30</v>
      </c>
    </row>
    <row r="164" spans="1:17" x14ac:dyDescent="0.3">
      <c r="A164" s="101" t="s">
        <v>503</v>
      </c>
      <c r="B164" s="101">
        <v>-2334</v>
      </c>
      <c r="C164" s="101" t="s">
        <v>837</v>
      </c>
      <c r="D164" s="101" t="s">
        <v>323</v>
      </c>
      <c r="E164" s="101" t="s">
        <v>324</v>
      </c>
      <c r="F164" s="101" t="s">
        <v>34</v>
      </c>
      <c r="G164" s="101" t="s">
        <v>35</v>
      </c>
      <c r="H164" s="101" t="s">
        <v>42</v>
      </c>
      <c r="I164" s="101" t="s">
        <v>42</v>
      </c>
      <c r="J164" s="101" t="s">
        <v>494</v>
      </c>
      <c r="K164" s="101" t="s">
        <v>495</v>
      </c>
      <c r="L164" s="101" t="str">
        <f t="shared" si="2"/>
        <v>05</v>
      </c>
      <c r="M164" s="101" t="s">
        <v>496</v>
      </c>
      <c r="N164" s="101" t="s">
        <v>497</v>
      </c>
      <c r="O164" s="101" t="s">
        <v>42</v>
      </c>
      <c r="P164" s="101" t="s">
        <v>42</v>
      </c>
      <c r="Q164" s="101" t="s">
        <v>30</v>
      </c>
    </row>
    <row r="165" spans="1:17" x14ac:dyDescent="0.3">
      <c r="A165" s="101" t="s">
        <v>508</v>
      </c>
      <c r="B165" s="101">
        <v>13296</v>
      </c>
      <c r="C165" s="101" t="s">
        <v>830</v>
      </c>
      <c r="D165" s="101" t="s">
        <v>504</v>
      </c>
      <c r="E165" s="101" t="s">
        <v>505</v>
      </c>
      <c r="F165" s="101" t="s">
        <v>20</v>
      </c>
      <c r="G165" s="101" t="s">
        <v>21</v>
      </c>
      <c r="H165" s="101" t="s">
        <v>506</v>
      </c>
      <c r="I165" s="101" t="s">
        <v>507</v>
      </c>
      <c r="J165" s="101" t="s">
        <v>494</v>
      </c>
      <c r="K165" s="101" t="s">
        <v>495</v>
      </c>
      <c r="L165" s="101" t="str">
        <f t="shared" si="2"/>
        <v>05</v>
      </c>
      <c r="M165" s="101" t="s">
        <v>496</v>
      </c>
      <c r="N165" s="101" t="s">
        <v>497</v>
      </c>
      <c r="O165" s="101" t="s">
        <v>42</v>
      </c>
      <c r="P165" s="101" t="s">
        <v>42</v>
      </c>
      <c r="Q165" s="101" t="s">
        <v>30</v>
      </c>
    </row>
    <row r="166" spans="1:17" x14ac:dyDescent="0.3">
      <c r="A166" s="101" t="s">
        <v>509</v>
      </c>
      <c r="B166" s="101">
        <v>10001</v>
      </c>
      <c r="C166" s="101" t="s">
        <v>833</v>
      </c>
      <c r="D166" s="101" t="s">
        <v>510</v>
      </c>
      <c r="E166" s="101" t="s">
        <v>511</v>
      </c>
      <c r="F166" s="101" t="s">
        <v>397</v>
      </c>
      <c r="G166" s="101" t="s">
        <v>398</v>
      </c>
      <c r="H166" s="101" t="s">
        <v>42</v>
      </c>
      <c r="I166" s="101" t="s">
        <v>42</v>
      </c>
      <c r="J166" s="101" t="s">
        <v>494</v>
      </c>
      <c r="K166" s="101" t="s">
        <v>495</v>
      </c>
      <c r="L166" s="101" t="str">
        <f t="shared" si="2"/>
        <v>05</v>
      </c>
      <c r="M166" s="101" t="s">
        <v>496</v>
      </c>
      <c r="N166" s="101" t="s">
        <v>497</v>
      </c>
      <c r="O166" s="101" t="s">
        <v>42</v>
      </c>
      <c r="P166" s="101" t="s">
        <v>42</v>
      </c>
      <c r="Q166" s="101" t="s">
        <v>30</v>
      </c>
    </row>
    <row r="167" spans="1:17" x14ac:dyDescent="0.3">
      <c r="A167" s="101" t="s">
        <v>512</v>
      </c>
      <c r="B167" s="101">
        <v>-76</v>
      </c>
      <c r="C167" s="101" t="s">
        <v>836</v>
      </c>
      <c r="D167" s="101" t="s">
        <v>256</v>
      </c>
      <c r="E167" s="101" t="s">
        <v>257</v>
      </c>
      <c r="F167" s="101" t="s">
        <v>34</v>
      </c>
      <c r="G167" s="101" t="s">
        <v>35</v>
      </c>
      <c r="H167" s="101" t="s">
        <v>42</v>
      </c>
      <c r="I167" s="101" t="s">
        <v>42</v>
      </c>
      <c r="J167" s="101" t="s">
        <v>513</v>
      </c>
      <c r="K167" s="101" t="s">
        <v>514</v>
      </c>
      <c r="L167" s="101" t="str">
        <f t="shared" si="2"/>
        <v>08</v>
      </c>
      <c r="M167" s="101" t="s">
        <v>515</v>
      </c>
      <c r="N167" s="101" t="s">
        <v>516</v>
      </c>
      <c r="O167" s="101" t="s">
        <v>42</v>
      </c>
      <c r="P167" s="101" t="s">
        <v>42</v>
      </c>
      <c r="Q167" s="101" t="s">
        <v>30</v>
      </c>
    </row>
    <row r="168" spans="1:17" x14ac:dyDescent="0.3">
      <c r="A168" s="101" t="s">
        <v>512</v>
      </c>
      <c r="B168" s="101">
        <v>-3168</v>
      </c>
      <c r="C168" s="101" t="s">
        <v>836</v>
      </c>
      <c r="D168" s="101" t="s">
        <v>258</v>
      </c>
      <c r="E168" s="101" t="s">
        <v>259</v>
      </c>
      <c r="F168" s="101" t="s">
        <v>34</v>
      </c>
      <c r="G168" s="101" t="s">
        <v>35</v>
      </c>
      <c r="H168" s="101" t="s">
        <v>42</v>
      </c>
      <c r="I168" s="101" t="s">
        <v>42</v>
      </c>
      <c r="J168" s="101" t="s">
        <v>513</v>
      </c>
      <c r="K168" s="101" t="s">
        <v>514</v>
      </c>
      <c r="L168" s="101" t="str">
        <f t="shared" si="2"/>
        <v>08</v>
      </c>
      <c r="M168" s="101" t="s">
        <v>515</v>
      </c>
      <c r="N168" s="101" t="s">
        <v>516</v>
      </c>
      <c r="O168" s="101" t="s">
        <v>42</v>
      </c>
      <c r="P168" s="101" t="s">
        <v>42</v>
      </c>
      <c r="Q168" s="101" t="s">
        <v>30</v>
      </c>
    </row>
    <row r="169" spans="1:17" x14ac:dyDescent="0.3">
      <c r="A169" s="101" t="s">
        <v>512</v>
      </c>
      <c r="B169" s="101">
        <v>-9600</v>
      </c>
      <c r="C169" s="101" t="s">
        <v>836</v>
      </c>
      <c r="D169" s="101" t="s">
        <v>99</v>
      </c>
      <c r="E169" s="101" t="s">
        <v>100</v>
      </c>
      <c r="F169" s="101" t="s">
        <v>34</v>
      </c>
      <c r="G169" s="101" t="s">
        <v>35</v>
      </c>
      <c r="H169" s="101" t="s">
        <v>42</v>
      </c>
      <c r="I169" s="101" t="s">
        <v>42</v>
      </c>
      <c r="J169" s="101" t="s">
        <v>513</v>
      </c>
      <c r="K169" s="101" t="s">
        <v>514</v>
      </c>
      <c r="L169" s="101" t="str">
        <f t="shared" si="2"/>
        <v>08</v>
      </c>
      <c r="M169" s="101" t="s">
        <v>515</v>
      </c>
      <c r="N169" s="101" t="s">
        <v>516</v>
      </c>
      <c r="O169" s="101" t="s">
        <v>42</v>
      </c>
      <c r="P169" s="101" t="s">
        <v>42</v>
      </c>
      <c r="Q169" s="101" t="s">
        <v>30</v>
      </c>
    </row>
    <row r="170" spans="1:17" x14ac:dyDescent="0.3">
      <c r="A170" s="101" t="s">
        <v>517</v>
      </c>
      <c r="B170" s="101">
        <v>64475</v>
      </c>
      <c r="C170" s="101" t="s">
        <v>832</v>
      </c>
      <c r="D170" s="101" t="s">
        <v>518</v>
      </c>
      <c r="E170" s="101" t="s">
        <v>519</v>
      </c>
      <c r="F170" s="101" t="s">
        <v>397</v>
      </c>
      <c r="G170" s="101" t="s">
        <v>398</v>
      </c>
      <c r="H170" s="101" t="s">
        <v>520</v>
      </c>
      <c r="I170" s="101" t="s">
        <v>521</v>
      </c>
      <c r="J170" s="101" t="s">
        <v>426</v>
      </c>
      <c r="K170" s="101" t="s">
        <v>427</v>
      </c>
      <c r="L170" s="101" t="str">
        <f>LEFT(M170,2)</f>
        <v>00</v>
      </c>
      <c r="M170" s="101" t="s">
        <v>130</v>
      </c>
      <c r="N170" s="101" t="s">
        <v>131</v>
      </c>
      <c r="O170" s="101" t="s">
        <v>42</v>
      </c>
      <c r="Q170" s="101" t="s">
        <v>522</v>
      </c>
    </row>
    <row r="171" spans="1:17" x14ac:dyDescent="0.3">
      <c r="A171" s="101" t="s">
        <v>517</v>
      </c>
      <c r="B171" s="101">
        <v>42694</v>
      </c>
      <c r="C171" s="101" t="s">
        <v>832</v>
      </c>
      <c r="D171" s="101" t="s">
        <v>523</v>
      </c>
      <c r="E171" s="101" t="s">
        <v>524</v>
      </c>
      <c r="F171" s="101" t="s">
        <v>397</v>
      </c>
      <c r="G171" s="101" t="s">
        <v>398</v>
      </c>
      <c r="H171" s="101" t="s">
        <v>520</v>
      </c>
      <c r="I171" s="101" t="s">
        <v>521</v>
      </c>
      <c r="J171" s="101" t="s">
        <v>426</v>
      </c>
      <c r="K171" s="101" t="s">
        <v>427</v>
      </c>
      <c r="L171" s="101" t="str">
        <f t="shared" ref="L171:L234" si="3">LEFT(M171,2)</f>
        <v>00</v>
      </c>
      <c r="M171" s="101" t="s">
        <v>130</v>
      </c>
      <c r="N171" s="101" t="s">
        <v>131</v>
      </c>
      <c r="O171" s="101" t="s">
        <v>42</v>
      </c>
      <c r="P171" s="101" t="s">
        <v>42</v>
      </c>
      <c r="Q171" s="101" t="s">
        <v>522</v>
      </c>
    </row>
    <row r="172" spans="1:17" x14ac:dyDescent="0.3">
      <c r="A172" s="101" t="s">
        <v>525</v>
      </c>
      <c r="B172" s="101">
        <v>111653</v>
      </c>
      <c r="C172" s="101" t="s">
        <v>832</v>
      </c>
      <c r="D172" s="101" t="s">
        <v>526</v>
      </c>
      <c r="E172" s="101" t="s">
        <v>527</v>
      </c>
      <c r="F172" s="101" t="s">
        <v>397</v>
      </c>
      <c r="G172" s="101" t="s">
        <v>398</v>
      </c>
      <c r="H172" s="101" t="s">
        <v>520</v>
      </c>
      <c r="I172" s="101" t="s">
        <v>521</v>
      </c>
      <c r="J172" s="101" t="s">
        <v>426</v>
      </c>
      <c r="K172" s="101" t="s">
        <v>427</v>
      </c>
      <c r="L172" s="101" t="str">
        <f t="shared" si="3"/>
        <v>00</v>
      </c>
      <c r="M172" s="101" t="s">
        <v>130</v>
      </c>
      <c r="N172" s="101" t="s">
        <v>131</v>
      </c>
      <c r="O172" s="101" t="s">
        <v>42</v>
      </c>
      <c r="P172" s="101" t="s">
        <v>42</v>
      </c>
      <c r="Q172" s="101" t="s">
        <v>522</v>
      </c>
    </row>
    <row r="173" spans="1:17" x14ac:dyDescent="0.3">
      <c r="A173" s="101" t="s">
        <v>528</v>
      </c>
      <c r="B173" s="101">
        <v>2400</v>
      </c>
      <c r="C173" s="101" t="s">
        <v>832</v>
      </c>
      <c r="D173" s="101" t="s">
        <v>529</v>
      </c>
      <c r="E173" s="101" t="s">
        <v>530</v>
      </c>
      <c r="F173" s="101" t="s">
        <v>46</v>
      </c>
      <c r="G173" s="101" t="s">
        <v>47</v>
      </c>
      <c r="H173" s="101" t="s">
        <v>42</v>
      </c>
      <c r="I173" s="101" t="s">
        <v>42</v>
      </c>
      <c r="J173" s="101" t="s">
        <v>531</v>
      </c>
      <c r="K173" s="101" t="s">
        <v>532</v>
      </c>
      <c r="L173" s="101" t="str">
        <f t="shared" si="3"/>
        <v>09</v>
      </c>
      <c r="M173" s="101" t="s">
        <v>73</v>
      </c>
      <c r="N173" s="101" t="s">
        <v>74</v>
      </c>
      <c r="O173" s="101" t="s">
        <v>42</v>
      </c>
      <c r="P173" s="101" t="s">
        <v>42</v>
      </c>
      <c r="Q173" s="101" t="s">
        <v>522</v>
      </c>
    </row>
    <row r="174" spans="1:17" x14ac:dyDescent="0.3">
      <c r="A174" s="101" t="s">
        <v>533</v>
      </c>
      <c r="B174" s="101">
        <v>75</v>
      </c>
      <c r="C174" s="101" t="s">
        <v>837</v>
      </c>
      <c r="D174" s="101" t="s">
        <v>84</v>
      </c>
      <c r="E174" s="101" t="s">
        <v>85</v>
      </c>
      <c r="F174" s="101" t="s">
        <v>34</v>
      </c>
      <c r="G174" s="101" t="s">
        <v>35</v>
      </c>
      <c r="H174" s="101" t="s">
        <v>42</v>
      </c>
      <c r="I174" s="101" t="s">
        <v>42</v>
      </c>
      <c r="J174" s="101" t="s">
        <v>531</v>
      </c>
      <c r="K174" s="101" t="s">
        <v>532</v>
      </c>
      <c r="L174" s="101" t="str">
        <f t="shared" si="3"/>
        <v>09</v>
      </c>
      <c r="M174" s="101" t="s">
        <v>73</v>
      </c>
      <c r="N174" s="101" t="s">
        <v>74</v>
      </c>
      <c r="O174" s="101" t="s">
        <v>42</v>
      </c>
      <c r="P174" s="101" t="s">
        <v>42</v>
      </c>
      <c r="Q174" s="101" t="s">
        <v>522</v>
      </c>
    </row>
    <row r="175" spans="1:17" x14ac:dyDescent="0.3">
      <c r="A175" s="101" t="s">
        <v>534</v>
      </c>
      <c r="B175" s="101">
        <v>75</v>
      </c>
      <c r="C175" s="101" t="s">
        <v>832</v>
      </c>
      <c r="D175" s="101" t="s">
        <v>535</v>
      </c>
      <c r="E175" s="101" t="s">
        <v>519</v>
      </c>
      <c r="F175" s="101" t="s">
        <v>46</v>
      </c>
      <c r="G175" s="101" t="s">
        <v>47</v>
      </c>
      <c r="H175" s="101" t="s">
        <v>42</v>
      </c>
      <c r="I175" s="101" t="s">
        <v>42</v>
      </c>
      <c r="J175" s="101" t="s">
        <v>531</v>
      </c>
      <c r="K175" s="101" t="s">
        <v>532</v>
      </c>
      <c r="L175" s="101" t="str">
        <f t="shared" si="3"/>
        <v>09</v>
      </c>
      <c r="M175" s="101" t="s">
        <v>73</v>
      </c>
      <c r="N175" s="101" t="s">
        <v>74</v>
      </c>
      <c r="O175" s="101" t="s">
        <v>42</v>
      </c>
      <c r="P175" s="101" t="s">
        <v>42</v>
      </c>
      <c r="Q175" s="101" t="s">
        <v>522</v>
      </c>
    </row>
    <row r="176" spans="1:17" x14ac:dyDescent="0.3">
      <c r="A176" s="101" t="s">
        <v>528</v>
      </c>
      <c r="B176" s="101">
        <v>2400</v>
      </c>
      <c r="C176" s="101" t="s">
        <v>837</v>
      </c>
      <c r="D176" s="101" t="s">
        <v>76</v>
      </c>
      <c r="E176" s="101" t="s">
        <v>77</v>
      </c>
      <c r="F176" s="101" t="s">
        <v>34</v>
      </c>
      <c r="G176" s="101" t="s">
        <v>35</v>
      </c>
      <c r="H176" s="101" t="s">
        <v>42</v>
      </c>
      <c r="I176" s="101" t="s">
        <v>42</v>
      </c>
      <c r="J176" s="101" t="s">
        <v>531</v>
      </c>
      <c r="K176" s="101" t="s">
        <v>532</v>
      </c>
      <c r="L176" s="101" t="str">
        <f t="shared" si="3"/>
        <v>09</v>
      </c>
      <c r="M176" s="101" t="s">
        <v>73</v>
      </c>
      <c r="N176" s="101" t="s">
        <v>74</v>
      </c>
      <c r="O176" s="101" t="s">
        <v>42</v>
      </c>
      <c r="P176" s="101" t="s">
        <v>42</v>
      </c>
      <c r="Q176" s="101" t="s">
        <v>522</v>
      </c>
    </row>
    <row r="177" spans="1:17" x14ac:dyDescent="0.3">
      <c r="A177" s="101" t="s">
        <v>536</v>
      </c>
      <c r="B177" s="101">
        <v>964</v>
      </c>
      <c r="C177" s="101" t="s">
        <v>837</v>
      </c>
      <c r="D177" s="101" t="s">
        <v>84</v>
      </c>
      <c r="E177" s="101" t="s">
        <v>85</v>
      </c>
      <c r="F177" s="101" t="s">
        <v>34</v>
      </c>
      <c r="G177" s="101" t="s">
        <v>35</v>
      </c>
      <c r="H177" s="101" t="s">
        <v>42</v>
      </c>
      <c r="I177" s="101" t="s">
        <v>42</v>
      </c>
      <c r="J177" s="101" t="s">
        <v>531</v>
      </c>
      <c r="K177" s="101" t="s">
        <v>532</v>
      </c>
      <c r="L177" s="101" t="str">
        <f t="shared" si="3"/>
        <v>09</v>
      </c>
      <c r="M177" s="101" t="s">
        <v>73</v>
      </c>
      <c r="N177" s="101" t="s">
        <v>74</v>
      </c>
      <c r="O177" s="101" t="s">
        <v>42</v>
      </c>
      <c r="P177" s="101" t="s">
        <v>42</v>
      </c>
      <c r="Q177" s="101" t="s">
        <v>522</v>
      </c>
    </row>
    <row r="178" spans="1:17" x14ac:dyDescent="0.3">
      <c r="A178" s="101" t="s">
        <v>537</v>
      </c>
      <c r="B178" s="101">
        <v>18</v>
      </c>
      <c r="C178" s="101" t="s">
        <v>836</v>
      </c>
      <c r="D178" s="101" t="s">
        <v>260</v>
      </c>
      <c r="E178" s="101" t="s">
        <v>261</v>
      </c>
      <c r="F178" s="101" t="s">
        <v>34</v>
      </c>
      <c r="G178" s="101" t="s">
        <v>35</v>
      </c>
      <c r="H178" s="101" t="s">
        <v>42</v>
      </c>
      <c r="I178" s="101" t="s">
        <v>42</v>
      </c>
      <c r="J178" s="101" t="s">
        <v>531</v>
      </c>
      <c r="K178" s="101" t="s">
        <v>532</v>
      </c>
      <c r="L178" s="101" t="str">
        <f t="shared" si="3"/>
        <v>09</v>
      </c>
      <c r="M178" s="101" t="s">
        <v>73</v>
      </c>
      <c r="N178" s="101" t="s">
        <v>74</v>
      </c>
      <c r="O178" s="101" t="s">
        <v>42</v>
      </c>
      <c r="P178" s="101" t="s">
        <v>42</v>
      </c>
      <c r="Q178" s="101" t="s">
        <v>522</v>
      </c>
    </row>
    <row r="179" spans="1:17" x14ac:dyDescent="0.3">
      <c r="A179" s="101" t="s">
        <v>537</v>
      </c>
      <c r="B179" s="101">
        <v>749</v>
      </c>
      <c r="C179" s="101" t="s">
        <v>836</v>
      </c>
      <c r="D179" s="101" t="s">
        <v>262</v>
      </c>
      <c r="E179" s="101" t="s">
        <v>263</v>
      </c>
      <c r="F179" s="101" t="s">
        <v>34</v>
      </c>
      <c r="G179" s="101" t="s">
        <v>35</v>
      </c>
      <c r="H179" s="101" t="s">
        <v>42</v>
      </c>
      <c r="I179" s="101" t="s">
        <v>42</v>
      </c>
      <c r="J179" s="101" t="s">
        <v>531</v>
      </c>
      <c r="K179" s="101" t="s">
        <v>532</v>
      </c>
      <c r="L179" s="101" t="str">
        <f t="shared" si="3"/>
        <v>09</v>
      </c>
      <c r="M179" s="101" t="s">
        <v>73</v>
      </c>
      <c r="N179" s="101" t="s">
        <v>74</v>
      </c>
      <c r="O179" s="101" t="s">
        <v>42</v>
      </c>
      <c r="P179" s="101" t="s">
        <v>42</v>
      </c>
      <c r="Q179" s="101" t="s">
        <v>522</v>
      </c>
    </row>
    <row r="180" spans="1:17" x14ac:dyDescent="0.3">
      <c r="A180" s="101" t="s">
        <v>538</v>
      </c>
      <c r="B180" s="101">
        <v>2269</v>
      </c>
      <c r="C180" s="101" t="s">
        <v>836</v>
      </c>
      <c r="D180" s="101" t="s">
        <v>192</v>
      </c>
      <c r="E180" s="101" t="s">
        <v>193</v>
      </c>
      <c r="F180" s="101" t="s">
        <v>34</v>
      </c>
      <c r="G180" s="101" t="s">
        <v>35</v>
      </c>
      <c r="H180" s="101" t="s">
        <v>42</v>
      </c>
      <c r="I180" s="101" t="s">
        <v>42</v>
      </c>
      <c r="J180" s="101" t="s">
        <v>531</v>
      </c>
      <c r="K180" s="101" t="s">
        <v>532</v>
      </c>
      <c r="L180" s="101" t="str">
        <f t="shared" si="3"/>
        <v>09</v>
      </c>
      <c r="M180" s="101" t="s">
        <v>73</v>
      </c>
      <c r="N180" s="101" t="s">
        <v>74</v>
      </c>
      <c r="O180" s="101" t="s">
        <v>42</v>
      </c>
      <c r="P180" s="101" t="s">
        <v>42</v>
      </c>
      <c r="Q180" s="101" t="s">
        <v>522</v>
      </c>
    </row>
    <row r="181" spans="1:17" x14ac:dyDescent="0.3">
      <c r="A181" s="101" t="s">
        <v>539</v>
      </c>
      <c r="B181" s="101">
        <v>17</v>
      </c>
      <c r="C181" s="101" t="s">
        <v>836</v>
      </c>
      <c r="D181" s="101" t="s">
        <v>260</v>
      </c>
      <c r="E181" s="101" t="s">
        <v>261</v>
      </c>
      <c r="F181" s="101" t="s">
        <v>34</v>
      </c>
      <c r="G181" s="101" t="s">
        <v>35</v>
      </c>
      <c r="H181" s="101" t="s">
        <v>42</v>
      </c>
      <c r="I181" s="101" t="s">
        <v>42</v>
      </c>
      <c r="J181" s="101" t="s">
        <v>531</v>
      </c>
      <c r="K181" s="101" t="s">
        <v>532</v>
      </c>
      <c r="L181" s="101" t="str">
        <f t="shared" si="3"/>
        <v>09</v>
      </c>
      <c r="M181" s="101" t="s">
        <v>73</v>
      </c>
      <c r="N181" s="101" t="s">
        <v>74</v>
      </c>
      <c r="O181" s="101" t="s">
        <v>42</v>
      </c>
      <c r="P181" s="101" t="s">
        <v>42</v>
      </c>
      <c r="Q181" s="101" t="s">
        <v>522</v>
      </c>
    </row>
    <row r="182" spans="1:17" x14ac:dyDescent="0.3">
      <c r="A182" s="101" t="s">
        <v>539</v>
      </c>
      <c r="B182" s="101">
        <v>690</v>
      </c>
      <c r="C182" s="101" t="s">
        <v>836</v>
      </c>
      <c r="D182" s="101" t="s">
        <v>262</v>
      </c>
      <c r="E182" s="101" t="s">
        <v>263</v>
      </c>
      <c r="F182" s="101" t="s">
        <v>34</v>
      </c>
      <c r="G182" s="101" t="s">
        <v>35</v>
      </c>
      <c r="H182" s="101" t="s">
        <v>42</v>
      </c>
      <c r="I182" s="101" t="s">
        <v>42</v>
      </c>
      <c r="J182" s="101" t="s">
        <v>531</v>
      </c>
      <c r="K182" s="101" t="s">
        <v>532</v>
      </c>
      <c r="L182" s="101" t="str">
        <f t="shared" si="3"/>
        <v>09</v>
      </c>
      <c r="M182" s="101" t="s">
        <v>73</v>
      </c>
      <c r="N182" s="101" t="s">
        <v>74</v>
      </c>
      <c r="O182" s="101" t="s">
        <v>42</v>
      </c>
      <c r="P182" s="101" t="s">
        <v>42</v>
      </c>
      <c r="Q182" s="101" t="s">
        <v>522</v>
      </c>
    </row>
    <row r="183" spans="1:17" x14ac:dyDescent="0.3">
      <c r="A183" s="101" t="s">
        <v>539</v>
      </c>
      <c r="B183" s="101">
        <v>2093</v>
      </c>
      <c r="C183" s="101" t="s">
        <v>836</v>
      </c>
      <c r="D183" s="101" t="s">
        <v>192</v>
      </c>
      <c r="E183" s="101" t="s">
        <v>193</v>
      </c>
      <c r="F183" s="101" t="s">
        <v>34</v>
      </c>
      <c r="G183" s="101" t="s">
        <v>35</v>
      </c>
      <c r="H183" s="101" t="s">
        <v>42</v>
      </c>
      <c r="I183" s="101" t="s">
        <v>42</v>
      </c>
      <c r="J183" s="101" t="s">
        <v>531</v>
      </c>
      <c r="K183" s="101" t="s">
        <v>532</v>
      </c>
      <c r="L183" s="101" t="str">
        <f t="shared" si="3"/>
        <v>09</v>
      </c>
      <c r="M183" s="101" t="s">
        <v>73</v>
      </c>
      <c r="N183" s="101" t="s">
        <v>74</v>
      </c>
      <c r="O183" s="101" t="s">
        <v>42</v>
      </c>
      <c r="P183" s="101" t="s">
        <v>42</v>
      </c>
      <c r="Q183" s="101" t="s">
        <v>522</v>
      </c>
    </row>
    <row r="184" spans="1:17" x14ac:dyDescent="0.3">
      <c r="A184" s="101" t="s">
        <v>540</v>
      </c>
      <c r="B184" s="101">
        <v>2800</v>
      </c>
      <c r="C184" s="101" t="s">
        <v>832</v>
      </c>
      <c r="D184" s="101" t="s">
        <v>541</v>
      </c>
      <c r="E184" s="101" t="s">
        <v>527</v>
      </c>
      <c r="F184" s="101" t="s">
        <v>46</v>
      </c>
      <c r="G184" s="101" t="s">
        <v>47</v>
      </c>
      <c r="H184" s="101" t="s">
        <v>42</v>
      </c>
      <c r="I184" s="101" t="s">
        <v>42</v>
      </c>
      <c r="J184" s="101" t="s">
        <v>531</v>
      </c>
      <c r="K184" s="101" t="s">
        <v>532</v>
      </c>
      <c r="L184" s="101" t="str">
        <f t="shared" si="3"/>
        <v>09</v>
      </c>
      <c r="M184" s="101" t="s">
        <v>73</v>
      </c>
      <c r="N184" s="101" t="s">
        <v>74</v>
      </c>
      <c r="O184" s="101" t="s">
        <v>42</v>
      </c>
      <c r="P184" s="101" t="s">
        <v>42</v>
      </c>
      <c r="Q184" s="101" t="s">
        <v>522</v>
      </c>
    </row>
    <row r="185" spans="1:17" x14ac:dyDescent="0.3">
      <c r="A185" s="101" t="s">
        <v>542</v>
      </c>
      <c r="B185" s="101">
        <v>133493</v>
      </c>
      <c r="C185" s="101" t="s">
        <v>832</v>
      </c>
      <c r="D185" s="101" t="s">
        <v>526</v>
      </c>
      <c r="E185" s="101" t="s">
        <v>527</v>
      </c>
      <c r="F185" s="101" t="s">
        <v>397</v>
      </c>
      <c r="G185" s="101" t="s">
        <v>398</v>
      </c>
      <c r="H185" s="101" t="s">
        <v>543</v>
      </c>
      <c r="I185" s="101" t="s">
        <v>544</v>
      </c>
      <c r="J185" s="101" t="s">
        <v>24</v>
      </c>
      <c r="K185" s="101" t="s">
        <v>25</v>
      </c>
      <c r="L185" s="101" t="str">
        <f t="shared" si="3"/>
        <v>09</v>
      </c>
      <c r="M185" s="101" t="s">
        <v>26</v>
      </c>
      <c r="N185" s="101" t="s">
        <v>27</v>
      </c>
      <c r="O185" s="101" t="s">
        <v>28</v>
      </c>
      <c r="P185" s="101" t="s">
        <v>29</v>
      </c>
      <c r="Q185" s="101" t="s">
        <v>522</v>
      </c>
    </row>
    <row r="186" spans="1:17" x14ac:dyDescent="0.3">
      <c r="A186" s="101" t="s">
        <v>542</v>
      </c>
      <c r="B186" s="101">
        <v>133493</v>
      </c>
      <c r="C186" s="101" t="s">
        <v>830</v>
      </c>
      <c r="D186" s="101" t="s">
        <v>18</v>
      </c>
      <c r="E186" s="101" t="s">
        <v>19</v>
      </c>
      <c r="F186" s="101" t="s">
        <v>20</v>
      </c>
      <c r="G186" s="101" t="s">
        <v>21</v>
      </c>
      <c r="H186" s="101" t="s">
        <v>22</v>
      </c>
      <c r="I186" s="101" t="s">
        <v>23</v>
      </c>
      <c r="J186" s="101" t="s">
        <v>24</v>
      </c>
      <c r="K186" s="101" t="s">
        <v>25</v>
      </c>
      <c r="L186" s="101" t="str">
        <f t="shared" si="3"/>
        <v>09</v>
      </c>
      <c r="M186" s="101" t="s">
        <v>26</v>
      </c>
      <c r="N186" s="101" t="s">
        <v>27</v>
      </c>
      <c r="O186" s="101" t="s">
        <v>28</v>
      </c>
      <c r="P186" s="101" t="s">
        <v>29</v>
      </c>
      <c r="Q186" s="101" t="s">
        <v>522</v>
      </c>
    </row>
    <row r="187" spans="1:17" x14ac:dyDescent="0.3">
      <c r="A187" s="101" t="s">
        <v>545</v>
      </c>
      <c r="B187" s="101">
        <v>2083</v>
      </c>
      <c r="C187" s="101" t="s">
        <v>837</v>
      </c>
      <c r="D187" s="101" t="s">
        <v>196</v>
      </c>
      <c r="E187" s="101" t="s">
        <v>197</v>
      </c>
      <c r="F187" s="101" t="s">
        <v>34</v>
      </c>
      <c r="G187" s="101" t="s">
        <v>35</v>
      </c>
      <c r="H187" s="101" t="s">
        <v>546</v>
      </c>
      <c r="I187" s="101" t="s">
        <v>547</v>
      </c>
      <c r="J187" s="101" t="s">
        <v>38</v>
      </c>
      <c r="K187" s="101" t="s">
        <v>39</v>
      </c>
      <c r="L187" s="101" t="str">
        <f t="shared" si="3"/>
        <v>10</v>
      </c>
      <c r="M187" s="101" t="s">
        <v>234</v>
      </c>
      <c r="N187" s="101" t="s">
        <v>235</v>
      </c>
      <c r="O187" s="101" t="s">
        <v>42</v>
      </c>
      <c r="P187" s="101" t="s">
        <v>42</v>
      </c>
      <c r="Q187" s="101" t="s">
        <v>522</v>
      </c>
    </row>
    <row r="188" spans="1:17" x14ac:dyDescent="0.3">
      <c r="A188" s="101" t="s">
        <v>545</v>
      </c>
      <c r="B188" s="101">
        <v>83</v>
      </c>
      <c r="C188" s="101" t="s">
        <v>836</v>
      </c>
      <c r="D188" s="101" t="s">
        <v>117</v>
      </c>
      <c r="E188" s="101" t="s">
        <v>118</v>
      </c>
      <c r="F188" s="101" t="s">
        <v>34</v>
      </c>
      <c r="G188" s="101" t="s">
        <v>35</v>
      </c>
      <c r="H188" s="101" t="s">
        <v>546</v>
      </c>
      <c r="I188" s="101" t="s">
        <v>547</v>
      </c>
      <c r="J188" s="101" t="s">
        <v>38</v>
      </c>
      <c r="K188" s="101" t="s">
        <v>39</v>
      </c>
      <c r="L188" s="101" t="str">
        <f t="shared" si="3"/>
        <v>10</v>
      </c>
      <c r="M188" s="101" t="s">
        <v>234</v>
      </c>
      <c r="N188" s="101" t="s">
        <v>235</v>
      </c>
      <c r="O188" s="101" t="s">
        <v>42</v>
      </c>
      <c r="P188" s="101" t="s">
        <v>42</v>
      </c>
      <c r="Q188" s="101" t="s">
        <v>522</v>
      </c>
    </row>
    <row r="189" spans="1:17" x14ac:dyDescent="0.3">
      <c r="A189" s="101" t="s">
        <v>545</v>
      </c>
      <c r="B189" s="101">
        <v>3425</v>
      </c>
      <c r="C189" s="101" t="s">
        <v>836</v>
      </c>
      <c r="D189" s="101" t="s">
        <v>119</v>
      </c>
      <c r="E189" s="101" t="s">
        <v>120</v>
      </c>
      <c r="F189" s="101" t="s">
        <v>34</v>
      </c>
      <c r="G189" s="101" t="s">
        <v>35</v>
      </c>
      <c r="H189" s="101" t="s">
        <v>546</v>
      </c>
      <c r="I189" s="101" t="s">
        <v>547</v>
      </c>
      <c r="J189" s="101" t="s">
        <v>38</v>
      </c>
      <c r="K189" s="101" t="s">
        <v>39</v>
      </c>
      <c r="L189" s="101" t="str">
        <f t="shared" si="3"/>
        <v>10</v>
      </c>
      <c r="M189" s="101" t="s">
        <v>234</v>
      </c>
      <c r="N189" s="101" t="s">
        <v>235</v>
      </c>
      <c r="O189" s="101" t="s">
        <v>42</v>
      </c>
      <c r="P189" s="101" t="s">
        <v>42</v>
      </c>
      <c r="Q189" s="101" t="s">
        <v>522</v>
      </c>
    </row>
    <row r="190" spans="1:17" x14ac:dyDescent="0.3">
      <c r="A190" s="101" t="s">
        <v>545</v>
      </c>
      <c r="B190" s="101">
        <v>10380</v>
      </c>
      <c r="C190" s="101" t="s">
        <v>836</v>
      </c>
      <c r="D190" s="101" t="s">
        <v>216</v>
      </c>
      <c r="E190" s="101" t="s">
        <v>217</v>
      </c>
      <c r="F190" s="101" t="s">
        <v>34</v>
      </c>
      <c r="G190" s="101" t="s">
        <v>35</v>
      </c>
      <c r="H190" s="101" t="s">
        <v>546</v>
      </c>
      <c r="I190" s="101" t="s">
        <v>547</v>
      </c>
      <c r="J190" s="101" t="s">
        <v>38</v>
      </c>
      <c r="K190" s="101" t="s">
        <v>39</v>
      </c>
      <c r="L190" s="101" t="str">
        <f t="shared" si="3"/>
        <v>10</v>
      </c>
      <c r="M190" s="101" t="s">
        <v>234</v>
      </c>
      <c r="N190" s="101" t="s">
        <v>235</v>
      </c>
      <c r="O190" s="101" t="s">
        <v>42</v>
      </c>
      <c r="P190" s="101" t="s">
        <v>42</v>
      </c>
      <c r="Q190" s="101" t="s">
        <v>522</v>
      </c>
    </row>
    <row r="191" spans="1:17" x14ac:dyDescent="0.3">
      <c r="A191" s="101" t="s">
        <v>548</v>
      </c>
      <c r="B191" s="101">
        <v>3690</v>
      </c>
      <c r="C191" s="101" t="s">
        <v>834</v>
      </c>
      <c r="D191" s="101" t="s">
        <v>112</v>
      </c>
      <c r="E191" s="101" t="s">
        <v>113</v>
      </c>
      <c r="F191" s="101" t="s">
        <v>34</v>
      </c>
      <c r="G191" s="101" t="s">
        <v>35</v>
      </c>
      <c r="H191" s="101" t="s">
        <v>232</v>
      </c>
      <c r="I191" s="101" t="s">
        <v>233</v>
      </c>
      <c r="J191" s="101" t="s">
        <v>38</v>
      </c>
      <c r="K191" s="101" t="s">
        <v>39</v>
      </c>
      <c r="L191" s="101" t="str">
        <f t="shared" si="3"/>
        <v>10</v>
      </c>
      <c r="M191" s="101" t="s">
        <v>234</v>
      </c>
      <c r="N191" s="101" t="s">
        <v>235</v>
      </c>
      <c r="O191" s="101" t="s">
        <v>42</v>
      </c>
      <c r="P191" s="101" t="s">
        <v>42</v>
      </c>
      <c r="Q191" s="101" t="s">
        <v>522</v>
      </c>
    </row>
    <row r="192" spans="1:17" x14ac:dyDescent="0.3">
      <c r="A192" s="101" t="s">
        <v>548</v>
      </c>
      <c r="B192" s="101">
        <v>3690</v>
      </c>
      <c r="C192" s="101" t="s">
        <v>832</v>
      </c>
      <c r="D192" s="101" t="s">
        <v>549</v>
      </c>
      <c r="E192" s="101" t="s">
        <v>550</v>
      </c>
      <c r="F192" s="101" t="s">
        <v>46</v>
      </c>
      <c r="G192" s="101" t="s">
        <v>47</v>
      </c>
      <c r="H192" s="101" t="s">
        <v>551</v>
      </c>
      <c r="I192" s="101" t="s">
        <v>552</v>
      </c>
      <c r="J192" s="101" t="s">
        <v>38</v>
      </c>
      <c r="K192" s="101" t="s">
        <v>39</v>
      </c>
      <c r="L192" s="101" t="str">
        <f t="shared" si="3"/>
        <v>10</v>
      </c>
      <c r="M192" s="101" t="s">
        <v>234</v>
      </c>
      <c r="N192" s="101" t="s">
        <v>235</v>
      </c>
      <c r="O192" s="101" t="s">
        <v>42</v>
      </c>
      <c r="P192" s="101" t="s">
        <v>42</v>
      </c>
      <c r="Q192" s="101" t="s">
        <v>522</v>
      </c>
    </row>
    <row r="193" spans="1:17" x14ac:dyDescent="0.3">
      <c r="A193" s="101" t="s">
        <v>545</v>
      </c>
      <c r="B193" s="101">
        <v>15971</v>
      </c>
      <c r="C193" s="101" t="s">
        <v>832</v>
      </c>
      <c r="D193" s="101" t="s">
        <v>541</v>
      </c>
      <c r="E193" s="101" t="s">
        <v>527</v>
      </c>
      <c r="F193" s="101" t="s">
        <v>46</v>
      </c>
      <c r="G193" s="101" t="s">
        <v>47</v>
      </c>
      <c r="H193" s="101" t="s">
        <v>553</v>
      </c>
      <c r="I193" s="101" t="s">
        <v>554</v>
      </c>
      <c r="J193" s="101" t="s">
        <v>38</v>
      </c>
      <c r="K193" s="101" t="s">
        <v>39</v>
      </c>
      <c r="L193" s="101" t="str">
        <f t="shared" si="3"/>
        <v>10</v>
      </c>
      <c r="M193" s="101" t="s">
        <v>234</v>
      </c>
      <c r="N193" s="101" t="s">
        <v>235</v>
      </c>
      <c r="O193" s="101" t="s">
        <v>42</v>
      </c>
      <c r="P193" s="101" t="s">
        <v>42</v>
      </c>
      <c r="Q193" s="101" t="s">
        <v>522</v>
      </c>
    </row>
    <row r="194" spans="1:17" x14ac:dyDescent="0.3">
      <c r="A194" s="101" t="s">
        <v>555</v>
      </c>
      <c r="B194" s="101">
        <v>2336</v>
      </c>
      <c r="C194" s="101" t="s">
        <v>837</v>
      </c>
      <c r="D194" s="101" t="s">
        <v>84</v>
      </c>
      <c r="E194" s="101" t="s">
        <v>85</v>
      </c>
      <c r="F194" s="101" t="s">
        <v>34</v>
      </c>
      <c r="G194" s="101" t="s">
        <v>35</v>
      </c>
      <c r="H194" s="101" t="s">
        <v>42</v>
      </c>
      <c r="I194" s="101" t="s">
        <v>42</v>
      </c>
      <c r="J194" s="101" t="s">
        <v>556</v>
      </c>
      <c r="K194" s="101" t="s">
        <v>557</v>
      </c>
      <c r="L194" s="101" t="str">
        <f t="shared" si="3"/>
        <v>09</v>
      </c>
      <c r="M194" s="101" t="s">
        <v>26</v>
      </c>
      <c r="N194" s="101" t="s">
        <v>27</v>
      </c>
      <c r="O194" s="101" t="s">
        <v>42</v>
      </c>
      <c r="P194" s="101" t="s">
        <v>42</v>
      </c>
      <c r="Q194" s="101" t="s">
        <v>522</v>
      </c>
    </row>
    <row r="195" spans="1:17" x14ac:dyDescent="0.3">
      <c r="A195" s="101" t="s">
        <v>555</v>
      </c>
      <c r="B195" s="101">
        <v>2336</v>
      </c>
      <c r="C195" s="101" t="s">
        <v>832</v>
      </c>
      <c r="D195" s="101" t="s">
        <v>558</v>
      </c>
      <c r="E195" s="101" t="s">
        <v>559</v>
      </c>
      <c r="F195" s="101" t="s">
        <v>46</v>
      </c>
      <c r="G195" s="101" t="s">
        <v>47</v>
      </c>
      <c r="H195" s="101" t="s">
        <v>42</v>
      </c>
      <c r="I195" s="101" t="s">
        <v>42</v>
      </c>
      <c r="J195" s="101" t="s">
        <v>556</v>
      </c>
      <c r="K195" s="101" t="s">
        <v>557</v>
      </c>
      <c r="L195" s="101" t="str">
        <f t="shared" si="3"/>
        <v>09</v>
      </c>
      <c r="M195" s="101" t="s">
        <v>26</v>
      </c>
      <c r="N195" s="101" t="s">
        <v>27</v>
      </c>
      <c r="O195" s="101" t="s">
        <v>42</v>
      </c>
      <c r="P195" s="101" t="s">
        <v>42</v>
      </c>
      <c r="Q195" s="101" t="s">
        <v>522</v>
      </c>
    </row>
    <row r="196" spans="1:17" x14ac:dyDescent="0.3">
      <c r="A196" s="101" t="s">
        <v>560</v>
      </c>
      <c r="B196" s="101">
        <v>30</v>
      </c>
      <c r="C196" s="101" t="s">
        <v>836</v>
      </c>
      <c r="D196" s="101" t="s">
        <v>260</v>
      </c>
      <c r="E196" s="101" t="s">
        <v>261</v>
      </c>
      <c r="F196" s="101" t="s">
        <v>34</v>
      </c>
      <c r="G196" s="101" t="s">
        <v>35</v>
      </c>
      <c r="H196" s="101" t="s">
        <v>42</v>
      </c>
      <c r="I196" s="101" t="s">
        <v>42</v>
      </c>
      <c r="J196" s="101" t="s">
        <v>556</v>
      </c>
      <c r="K196" s="101" t="s">
        <v>557</v>
      </c>
      <c r="L196" s="101" t="str">
        <f t="shared" si="3"/>
        <v>09</v>
      </c>
      <c r="M196" s="101" t="s">
        <v>26</v>
      </c>
      <c r="N196" s="101" t="s">
        <v>27</v>
      </c>
      <c r="O196" s="101" t="s">
        <v>42</v>
      </c>
      <c r="P196" s="101" t="s">
        <v>42</v>
      </c>
      <c r="Q196" s="101" t="s">
        <v>522</v>
      </c>
    </row>
    <row r="197" spans="1:17" x14ac:dyDescent="0.3">
      <c r="A197" s="101" t="s">
        <v>560</v>
      </c>
      <c r="B197" s="101">
        <v>1247</v>
      </c>
      <c r="C197" s="101" t="s">
        <v>836</v>
      </c>
      <c r="D197" s="101" t="s">
        <v>262</v>
      </c>
      <c r="E197" s="101" t="s">
        <v>263</v>
      </c>
      <c r="F197" s="101" t="s">
        <v>34</v>
      </c>
      <c r="G197" s="101" t="s">
        <v>35</v>
      </c>
      <c r="H197" s="101" t="s">
        <v>42</v>
      </c>
      <c r="I197" s="101" t="s">
        <v>42</v>
      </c>
      <c r="J197" s="101" t="s">
        <v>556</v>
      </c>
      <c r="K197" s="101" t="s">
        <v>557</v>
      </c>
      <c r="L197" s="101" t="str">
        <f t="shared" si="3"/>
        <v>09</v>
      </c>
      <c r="M197" s="101" t="s">
        <v>26</v>
      </c>
      <c r="N197" s="101" t="s">
        <v>27</v>
      </c>
      <c r="O197" s="101" t="s">
        <v>42</v>
      </c>
      <c r="P197" s="101" t="s">
        <v>42</v>
      </c>
      <c r="Q197" s="101" t="s">
        <v>522</v>
      </c>
    </row>
    <row r="198" spans="1:17" x14ac:dyDescent="0.3">
      <c r="A198" s="101" t="s">
        <v>560</v>
      </c>
      <c r="B198" s="101">
        <v>3779</v>
      </c>
      <c r="C198" s="101" t="s">
        <v>836</v>
      </c>
      <c r="D198" s="101" t="s">
        <v>192</v>
      </c>
      <c r="E198" s="101" t="s">
        <v>193</v>
      </c>
      <c r="F198" s="101" t="s">
        <v>34</v>
      </c>
      <c r="G198" s="101" t="s">
        <v>35</v>
      </c>
      <c r="H198" s="101" t="s">
        <v>42</v>
      </c>
      <c r="I198" s="101" t="s">
        <v>42</v>
      </c>
      <c r="J198" s="101" t="s">
        <v>556</v>
      </c>
      <c r="K198" s="101" t="s">
        <v>557</v>
      </c>
      <c r="L198" s="101" t="str">
        <f t="shared" si="3"/>
        <v>09</v>
      </c>
      <c r="M198" s="101" t="s">
        <v>26</v>
      </c>
      <c r="N198" s="101" t="s">
        <v>27</v>
      </c>
      <c r="O198" s="101" t="s">
        <v>42</v>
      </c>
      <c r="P198" s="101" t="s">
        <v>42</v>
      </c>
      <c r="Q198" s="101" t="s">
        <v>522</v>
      </c>
    </row>
    <row r="199" spans="1:17" x14ac:dyDescent="0.3">
      <c r="A199" s="101" t="s">
        <v>560</v>
      </c>
      <c r="B199" s="101">
        <v>5056</v>
      </c>
      <c r="C199" s="101" t="s">
        <v>832</v>
      </c>
      <c r="D199" s="101" t="s">
        <v>541</v>
      </c>
      <c r="E199" s="101" t="s">
        <v>527</v>
      </c>
      <c r="F199" s="101" t="s">
        <v>46</v>
      </c>
      <c r="G199" s="101" t="s">
        <v>47</v>
      </c>
      <c r="H199" s="101" t="s">
        <v>42</v>
      </c>
      <c r="I199" s="101" t="s">
        <v>42</v>
      </c>
      <c r="J199" s="101" t="s">
        <v>556</v>
      </c>
      <c r="K199" s="101" t="s">
        <v>557</v>
      </c>
      <c r="L199" s="101" t="str">
        <f t="shared" si="3"/>
        <v>09</v>
      </c>
      <c r="M199" s="101" t="s">
        <v>26</v>
      </c>
      <c r="N199" s="101" t="s">
        <v>27</v>
      </c>
      <c r="O199" s="101" t="s">
        <v>42</v>
      </c>
      <c r="P199" s="101" t="s">
        <v>42</v>
      </c>
      <c r="Q199" s="101" t="s">
        <v>522</v>
      </c>
    </row>
    <row r="200" spans="1:17" x14ac:dyDescent="0.3">
      <c r="A200" s="101" t="s">
        <v>561</v>
      </c>
      <c r="B200" s="101">
        <v>3000</v>
      </c>
      <c r="C200" s="101" t="s">
        <v>837</v>
      </c>
      <c r="D200" s="101" t="s">
        <v>76</v>
      </c>
      <c r="E200" s="101" t="s">
        <v>77</v>
      </c>
      <c r="F200" s="101" t="s">
        <v>34</v>
      </c>
      <c r="G200" s="101" t="s">
        <v>35</v>
      </c>
      <c r="H200" s="101" t="s">
        <v>42</v>
      </c>
      <c r="I200" s="101" t="s">
        <v>42</v>
      </c>
      <c r="J200" s="101" t="s">
        <v>556</v>
      </c>
      <c r="K200" s="101" t="s">
        <v>557</v>
      </c>
      <c r="L200" s="101" t="str">
        <f t="shared" si="3"/>
        <v>09</v>
      </c>
      <c r="M200" s="101" t="s">
        <v>26</v>
      </c>
      <c r="N200" s="101" t="s">
        <v>27</v>
      </c>
      <c r="O200" s="101" t="s">
        <v>42</v>
      </c>
      <c r="P200" s="101" t="s">
        <v>42</v>
      </c>
      <c r="Q200" s="101" t="s">
        <v>522</v>
      </c>
    </row>
    <row r="201" spans="1:17" x14ac:dyDescent="0.3">
      <c r="A201" s="101" t="s">
        <v>561</v>
      </c>
      <c r="B201" s="101">
        <v>3000</v>
      </c>
      <c r="C201" s="101" t="s">
        <v>832</v>
      </c>
      <c r="D201" s="101" t="s">
        <v>541</v>
      </c>
      <c r="E201" s="101" t="s">
        <v>527</v>
      </c>
      <c r="F201" s="101" t="s">
        <v>46</v>
      </c>
      <c r="G201" s="101" t="s">
        <v>47</v>
      </c>
      <c r="H201" s="101" t="s">
        <v>42</v>
      </c>
      <c r="I201" s="101" t="s">
        <v>42</v>
      </c>
      <c r="J201" s="101" t="s">
        <v>556</v>
      </c>
      <c r="K201" s="101" t="s">
        <v>557</v>
      </c>
      <c r="L201" s="101" t="str">
        <f t="shared" si="3"/>
        <v>09</v>
      </c>
      <c r="M201" s="101" t="s">
        <v>26</v>
      </c>
      <c r="N201" s="101" t="s">
        <v>27</v>
      </c>
      <c r="O201" s="101" t="s">
        <v>42</v>
      </c>
      <c r="P201" s="101" t="s">
        <v>42</v>
      </c>
      <c r="Q201" s="101" t="s">
        <v>522</v>
      </c>
    </row>
    <row r="202" spans="1:17" x14ac:dyDescent="0.3">
      <c r="A202" s="101" t="s">
        <v>562</v>
      </c>
      <c r="B202" s="101">
        <v>930</v>
      </c>
      <c r="C202" s="101" t="s">
        <v>837</v>
      </c>
      <c r="D202" s="101" t="s">
        <v>76</v>
      </c>
      <c r="E202" s="101" t="s">
        <v>77</v>
      </c>
      <c r="F202" s="101" t="s">
        <v>34</v>
      </c>
      <c r="G202" s="101" t="s">
        <v>35</v>
      </c>
      <c r="H202" s="101" t="s">
        <v>42</v>
      </c>
      <c r="I202" s="101" t="s">
        <v>42</v>
      </c>
      <c r="J202" s="101" t="s">
        <v>563</v>
      </c>
      <c r="K202" s="101" t="s">
        <v>564</v>
      </c>
      <c r="L202" s="101" t="str">
        <f t="shared" si="3"/>
        <v>09</v>
      </c>
      <c r="M202" s="101" t="s">
        <v>57</v>
      </c>
      <c r="N202" s="101" t="s">
        <v>58</v>
      </c>
      <c r="O202" s="101" t="s">
        <v>42</v>
      </c>
      <c r="P202" s="101" t="s">
        <v>42</v>
      </c>
      <c r="Q202" s="101" t="s">
        <v>522</v>
      </c>
    </row>
    <row r="203" spans="1:17" x14ac:dyDescent="0.3">
      <c r="A203" s="101" t="s">
        <v>565</v>
      </c>
      <c r="B203" s="101">
        <v>2160</v>
      </c>
      <c r="C203" s="101" t="s">
        <v>837</v>
      </c>
      <c r="D203" s="101" t="s">
        <v>76</v>
      </c>
      <c r="E203" s="101" t="s">
        <v>77</v>
      </c>
      <c r="F203" s="101" t="s">
        <v>34</v>
      </c>
      <c r="G203" s="101" t="s">
        <v>35</v>
      </c>
      <c r="H203" s="101" t="s">
        <v>42</v>
      </c>
      <c r="I203" s="101" t="s">
        <v>42</v>
      </c>
      <c r="J203" s="101" t="s">
        <v>563</v>
      </c>
      <c r="K203" s="101" t="s">
        <v>564</v>
      </c>
      <c r="L203" s="101" t="str">
        <f t="shared" si="3"/>
        <v>09</v>
      </c>
      <c r="M203" s="101" t="s">
        <v>57</v>
      </c>
      <c r="N203" s="101" t="s">
        <v>58</v>
      </c>
      <c r="O203" s="101" t="s">
        <v>42</v>
      </c>
      <c r="P203" s="101" t="s">
        <v>42</v>
      </c>
      <c r="Q203" s="101" t="s">
        <v>522</v>
      </c>
    </row>
    <row r="204" spans="1:17" x14ac:dyDescent="0.3">
      <c r="A204" s="101" t="s">
        <v>566</v>
      </c>
      <c r="B204" s="101">
        <v>1223</v>
      </c>
      <c r="C204" s="101" t="s">
        <v>837</v>
      </c>
      <c r="D204" s="101" t="s">
        <v>567</v>
      </c>
      <c r="E204" s="101" t="s">
        <v>568</v>
      </c>
      <c r="F204" s="101" t="s">
        <v>34</v>
      </c>
      <c r="G204" s="101" t="s">
        <v>35</v>
      </c>
      <c r="H204" s="101" t="s">
        <v>42</v>
      </c>
      <c r="I204" s="101" t="s">
        <v>42</v>
      </c>
      <c r="J204" s="101" t="s">
        <v>82</v>
      </c>
      <c r="K204" s="101" t="s">
        <v>83</v>
      </c>
      <c r="L204" s="101" t="str">
        <f t="shared" si="3"/>
        <v>09</v>
      </c>
      <c r="M204" s="101" t="s">
        <v>569</v>
      </c>
      <c r="N204" s="101" t="s">
        <v>570</v>
      </c>
      <c r="O204" s="101" t="s">
        <v>42</v>
      </c>
      <c r="P204" s="101" t="s">
        <v>42</v>
      </c>
      <c r="Q204" s="101" t="s">
        <v>522</v>
      </c>
    </row>
    <row r="205" spans="1:17" x14ac:dyDescent="0.3">
      <c r="A205" s="101" t="s">
        <v>571</v>
      </c>
      <c r="B205" s="101">
        <v>4000</v>
      </c>
      <c r="C205" s="101" t="s">
        <v>832</v>
      </c>
      <c r="D205" s="101" t="s">
        <v>541</v>
      </c>
      <c r="E205" s="101" t="s">
        <v>527</v>
      </c>
      <c r="F205" s="101" t="s">
        <v>46</v>
      </c>
      <c r="G205" s="101" t="s">
        <v>47</v>
      </c>
      <c r="H205" s="101" t="s">
        <v>553</v>
      </c>
      <c r="I205" s="101" t="s">
        <v>554</v>
      </c>
      <c r="J205" s="101" t="s">
        <v>91</v>
      </c>
      <c r="K205" s="101" t="s">
        <v>92</v>
      </c>
      <c r="L205" s="101" t="str">
        <f t="shared" si="3"/>
        <v>10</v>
      </c>
      <c r="M205" s="101" t="s">
        <v>93</v>
      </c>
      <c r="N205" s="101" t="s">
        <v>94</v>
      </c>
      <c r="O205" s="101" t="s">
        <v>42</v>
      </c>
      <c r="P205" s="101" t="s">
        <v>42</v>
      </c>
      <c r="Q205" s="101" t="s">
        <v>522</v>
      </c>
    </row>
    <row r="206" spans="1:17" x14ac:dyDescent="0.3">
      <c r="A206" s="101" t="s">
        <v>572</v>
      </c>
      <c r="B206" s="101">
        <v>21720</v>
      </c>
      <c r="C206" s="101" t="s">
        <v>832</v>
      </c>
      <c r="D206" s="101" t="s">
        <v>541</v>
      </c>
      <c r="E206" s="101" t="s">
        <v>527</v>
      </c>
      <c r="F206" s="101" t="s">
        <v>46</v>
      </c>
      <c r="G206" s="101" t="s">
        <v>47</v>
      </c>
      <c r="H206" s="101" t="s">
        <v>42</v>
      </c>
      <c r="I206" s="101" t="s">
        <v>42</v>
      </c>
      <c r="J206" s="101" t="s">
        <v>91</v>
      </c>
      <c r="K206" s="101" t="s">
        <v>92</v>
      </c>
      <c r="L206" s="101" t="str">
        <f t="shared" si="3"/>
        <v>10</v>
      </c>
      <c r="M206" s="101" t="s">
        <v>93</v>
      </c>
      <c r="N206" s="101" t="s">
        <v>94</v>
      </c>
      <c r="O206" s="101" t="s">
        <v>42</v>
      </c>
      <c r="P206" s="101" t="s">
        <v>42</v>
      </c>
      <c r="Q206" s="101" t="s">
        <v>522</v>
      </c>
    </row>
    <row r="207" spans="1:17" x14ac:dyDescent="0.3">
      <c r="A207" s="101" t="s">
        <v>571</v>
      </c>
      <c r="B207" s="101">
        <v>4000</v>
      </c>
      <c r="C207" s="101" t="s">
        <v>837</v>
      </c>
      <c r="D207" s="101" t="s">
        <v>323</v>
      </c>
      <c r="E207" s="101" t="s">
        <v>324</v>
      </c>
      <c r="F207" s="101" t="s">
        <v>34</v>
      </c>
      <c r="G207" s="101" t="s">
        <v>35</v>
      </c>
      <c r="H207" s="101" t="s">
        <v>42</v>
      </c>
      <c r="I207" s="101" t="s">
        <v>42</v>
      </c>
      <c r="J207" s="101" t="s">
        <v>91</v>
      </c>
      <c r="K207" s="101" t="s">
        <v>92</v>
      </c>
      <c r="L207" s="101" t="str">
        <f t="shared" si="3"/>
        <v>10</v>
      </c>
      <c r="M207" s="101" t="s">
        <v>93</v>
      </c>
      <c r="N207" s="101" t="s">
        <v>94</v>
      </c>
      <c r="O207" s="101" t="s">
        <v>42</v>
      </c>
      <c r="P207" s="101" t="s">
        <v>42</v>
      </c>
      <c r="Q207" s="101" t="s">
        <v>522</v>
      </c>
    </row>
    <row r="208" spans="1:17" x14ac:dyDescent="0.3">
      <c r="A208" s="101" t="s">
        <v>573</v>
      </c>
      <c r="B208" s="101">
        <v>6222</v>
      </c>
      <c r="C208" s="101" t="s">
        <v>837</v>
      </c>
      <c r="D208" s="101" t="s">
        <v>84</v>
      </c>
      <c r="E208" s="101" t="s">
        <v>85</v>
      </c>
      <c r="F208" s="101" t="s">
        <v>34</v>
      </c>
      <c r="G208" s="101" t="s">
        <v>35</v>
      </c>
      <c r="H208" s="101" t="s">
        <v>42</v>
      </c>
      <c r="I208" s="101" t="s">
        <v>42</v>
      </c>
      <c r="J208" s="101" t="s">
        <v>91</v>
      </c>
      <c r="K208" s="101" t="s">
        <v>92</v>
      </c>
      <c r="L208" s="101" t="str">
        <f t="shared" si="3"/>
        <v>10</v>
      </c>
      <c r="M208" s="101" t="s">
        <v>93</v>
      </c>
      <c r="N208" s="101" t="s">
        <v>94</v>
      </c>
      <c r="O208" s="101" t="s">
        <v>42</v>
      </c>
      <c r="P208" s="101" t="s">
        <v>42</v>
      </c>
      <c r="Q208" s="101" t="s">
        <v>522</v>
      </c>
    </row>
    <row r="209" spans="1:17" x14ac:dyDescent="0.3">
      <c r="A209" s="101" t="s">
        <v>573</v>
      </c>
      <c r="B209" s="101">
        <v>6222</v>
      </c>
      <c r="C209" s="101" t="s">
        <v>832</v>
      </c>
      <c r="D209" s="101" t="s">
        <v>541</v>
      </c>
      <c r="E209" s="101" t="s">
        <v>527</v>
      </c>
      <c r="F209" s="101" t="s">
        <v>46</v>
      </c>
      <c r="G209" s="101" t="s">
        <v>47</v>
      </c>
      <c r="H209" s="101" t="s">
        <v>42</v>
      </c>
      <c r="I209" s="101" t="s">
        <v>42</v>
      </c>
      <c r="J209" s="101" t="s">
        <v>91</v>
      </c>
      <c r="K209" s="101" t="s">
        <v>92</v>
      </c>
      <c r="L209" s="101" t="str">
        <f t="shared" si="3"/>
        <v>10</v>
      </c>
      <c r="M209" s="101" t="s">
        <v>93</v>
      </c>
      <c r="N209" s="101" t="s">
        <v>94</v>
      </c>
      <c r="O209" s="101" t="s">
        <v>42</v>
      </c>
      <c r="P209" s="101" t="s">
        <v>42</v>
      </c>
      <c r="Q209" s="101" t="s">
        <v>522</v>
      </c>
    </row>
    <row r="210" spans="1:17" x14ac:dyDescent="0.3">
      <c r="A210" s="101" t="s">
        <v>574</v>
      </c>
      <c r="B210" s="101">
        <v>596662</v>
      </c>
      <c r="C210" s="101" t="s">
        <v>832</v>
      </c>
      <c r="D210" s="101" t="s">
        <v>549</v>
      </c>
      <c r="E210" s="101" t="s">
        <v>550</v>
      </c>
      <c r="F210" s="101" t="s">
        <v>46</v>
      </c>
      <c r="G210" s="101" t="s">
        <v>47</v>
      </c>
      <c r="H210" s="101" t="s">
        <v>575</v>
      </c>
      <c r="I210" s="101" t="s">
        <v>576</v>
      </c>
      <c r="J210" s="101" t="s">
        <v>38</v>
      </c>
      <c r="K210" s="101" t="s">
        <v>39</v>
      </c>
      <c r="L210" s="101" t="str">
        <f t="shared" si="3"/>
        <v>10</v>
      </c>
      <c r="M210" s="101" t="s">
        <v>577</v>
      </c>
      <c r="N210" s="101" t="s">
        <v>578</v>
      </c>
      <c r="O210" s="101" t="s">
        <v>42</v>
      </c>
      <c r="P210" s="101" t="s">
        <v>42</v>
      </c>
      <c r="Q210" s="101" t="s">
        <v>522</v>
      </c>
    </row>
    <row r="211" spans="1:17" x14ac:dyDescent="0.3">
      <c r="A211" s="101" t="s">
        <v>574</v>
      </c>
      <c r="B211" s="101">
        <v>-596662</v>
      </c>
      <c r="C211" s="101" t="s">
        <v>832</v>
      </c>
      <c r="D211" s="101" t="s">
        <v>549</v>
      </c>
      <c r="E211" s="101" t="s">
        <v>550</v>
      </c>
      <c r="F211" s="101" t="s">
        <v>46</v>
      </c>
      <c r="G211" s="101" t="s">
        <v>47</v>
      </c>
      <c r="H211" s="101" t="s">
        <v>579</v>
      </c>
      <c r="I211" s="101" t="s">
        <v>580</v>
      </c>
      <c r="J211" s="101" t="s">
        <v>38</v>
      </c>
      <c r="K211" s="101" t="s">
        <v>39</v>
      </c>
      <c r="L211" s="101" t="str">
        <f t="shared" si="3"/>
        <v>10</v>
      </c>
      <c r="M211" s="101" t="s">
        <v>577</v>
      </c>
      <c r="N211" s="101" t="s">
        <v>578</v>
      </c>
      <c r="O211" s="101" t="s">
        <v>42</v>
      </c>
      <c r="P211" s="101" t="s">
        <v>42</v>
      </c>
      <c r="Q211" s="101" t="s">
        <v>522</v>
      </c>
    </row>
    <row r="212" spans="1:17" x14ac:dyDescent="0.3">
      <c r="A212" s="101" t="s">
        <v>581</v>
      </c>
      <c r="B212" s="101">
        <v>-596662</v>
      </c>
      <c r="C212" s="101" t="s">
        <v>834</v>
      </c>
      <c r="D212" s="101" t="s">
        <v>112</v>
      </c>
      <c r="E212" s="101" t="s">
        <v>113</v>
      </c>
      <c r="F212" s="101" t="s">
        <v>34</v>
      </c>
      <c r="G212" s="101" t="s">
        <v>35</v>
      </c>
      <c r="H212" s="101" t="s">
        <v>582</v>
      </c>
      <c r="I212" s="101" t="s">
        <v>583</v>
      </c>
      <c r="J212" s="101" t="s">
        <v>38</v>
      </c>
      <c r="K212" s="101" t="s">
        <v>39</v>
      </c>
      <c r="L212" s="101" t="str">
        <f t="shared" si="3"/>
        <v>10</v>
      </c>
      <c r="M212" s="101" t="s">
        <v>577</v>
      </c>
      <c r="N212" s="101" t="s">
        <v>578</v>
      </c>
      <c r="O212" s="101" t="s">
        <v>42</v>
      </c>
      <c r="P212" s="101" t="s">
        <v>42</v>
      </c>
      <c r="Q212" s="101" t="s">
        <v>522</v>
      </c>
    </row>
    <row r="213" spans="1:17" x14ac:dyDescent="0.3">
      <c r="A213" s="101" t="s">
        <v>584</v>
      </c>
      <c r="B213" s="101">
        <v>596662</v>
      </c>
      <c r="C213" s="101" t="s">
        <v>834</v>
      </c>
      <c r="D213" s="101" t="s">
        <v>112</v>
      </c>
      <c r="E213" s="101" t="s">
        <v>113</v>
      </c>
      <c r="F213" s="101" t="s">
        <v>34</v>
      </c>
      <c r="G213" s="101" t="s">
        <v>35</v>
      </c>
      <c r="H213" s="101" t="s">
        <v>114</v>
      </c>
      <c r="I213" s="101" t="s">
        <v>115</v>
      </c>
      <c r="J213" s="101" t="s">
        <v>38</v>
      </c>
      <c r="K213" s="101" t="s">
        <v>39</v>
      </c>
      <c r="L213" s="101" t="str">
        <f t="shared" si="3"/>
        <v>10</v>
      </c>
      <c r="M213" s="101" t="s">
        <v>93</v>
      </c>
      <c r="N213" s="101" t="s">
        <v>94</v>
      </c>
      <c r="O213" s="101" t="s">
        <v>42</v>
      </c>
      <c r="P213" s="101" t="s">
        <v>42</v>
      </c>
      <c r="Q213" s="101" t="s">
        <v>522</v>
      </c>
    </row>
    <row r="214" spans="1:17" x14ac:dyDescent="0.3">
      <c r="A214" s="101" t="s">
        <v>585</v>
      </c>
      <c r="B214" s="101">
        <v>-3905</v>
      </c>
      <c r="C214" s="101" t="s">
        <v>832</v>
      </c>
      <c r="D214" s="101" t="s">
        <v>549</v>
      </c>
      <c r="E214" s="101" t="s">
        <v>550</v>
      </c>
      <c r="F214" s="101" t="s">
        <v>46</v>
      </c>
      <c r="G214" s="101" t="s">
        <v>47</v>
      </c>
      <c r="H214" s="101" t="s">
        <v>579</v>
      </c>
      <c r="I214" s="101" t="s">
        <v>580</v>
      </c>
      <c r="J214" s="101" t="s">
        <v>38</v>
      </c>
      <c r="K214" s="101" t="s">
        <v>39</v>
      </c>
      <c r="L214" s="101" t="str">
        <f t="shared" si="3"/>
        <v>10</v>
      </c>
      <c r="M214" s="101" t="s">
        <v>586</v>
      </c>
      <c r="N214" s="101" t="s">
        <v>587</v>
      </c>
      <c r="O214" s="101" t="s">
        <v>42</v>
      </c>
      <c r="P214" s="101" t="s">
        <v>42</v>
      </c>
      <c r="Q214" s="101" t="s">
        <v>522</v>
      </c>
    </row>
    <row r="215" spans="1:17" x14ac:dyDescent="0.3">
      <c r="A215" s="101" t="s">
        <v>588</v>
      </c>
      <c r="B215" s="101">
        <v>-3905</v>
      </c>
      <c r="C215" s="101" t="s">
        <v>837</v>
      </c>
      <c r="D215" s="101" t="s">
        <v>229</v>
      </c>
      <c r="E215" s="101" t="s">
        <v>230</v>
      </c>
      <c r="F215" s="101" t="s">
        <v>34</v>
      </c>
      <c r="G215" s="101" t="s">
        <v>35</v>
      </c>
      <c r="H215" s="101" t="s">
        <v>589</v>
      </c>
      <c r="I215" s="101" t="s">
        <v>590</v>
      </c>
      <c r="J215" s="101" t="s">
        <v>38</v>
      </c>
      <c r="K215" s="101" t="s">
        <v>39</v>
      </c>
      <c r="L215" s="101" t="str">
        <f t="shared" si="3"/>
        <v>10</v>
      </c>
      <c r="M215" s="101" t="s">
        <v>586</v>
      </c>
      <c r="N215" s="101" t="s">
        <v>587</v>
      </c>
      <c r="O215" s="101" t="s">
        <v>42</v>
      </c>
      <c r="P215" s="101" t="s">
        <v>42</v>
      </c>
      <c r="Q215" s="101" t="s">
        <v>522</v>
      </c>
    </row>
    <row r="216" spans="1:17" x14ac:dyDescent="0.3">
      <c r="A216" s="101" t="s">
        <v>591</v>
      </c>
      <c r="B216" s="101">
        <v>750</v>
      </c>
      <c r="C216" s="101" t="s">
        <v>832</v>
      </c>
      <c r="D216" s="101" t="s">
        <v>558</v>
      </c>
      <c r="E216" s="101" t="s">
        <v>559</v>
      </c>
      <c r="F216" s="101" t="s">
        <v>46</v>
      </c>
      <c r="G216" s="101" t="s">
        <v>47</v>
      </c>
      <c r="H216" s="101" t="s">
        <v>42</v>
      </c>
      <c r="I216" s="101" t="s">
        <v>42</v>
      </c>
      <c r="J216" s="101" t="s">
        <v>24</v>
      </c>
      <c r="K216" s="101" t="s">
        <v>25</v>
      </c>
      <c r="L216" s="101" t="str">
        <f t="shared" si="3"/>
        <v>09</v>
      </c>
      <c r="M216" s="101" t="s">
        <v>26</v>
      </c>
      <c r="N216" s="101" t="s">
        <v>27</v>
      </c>
      <c r="O216" s="101" t="s">
        <v>42</v>
      </c>
      <c r="P216" s="101" t="s">
        <v>42</v>
      </c>
      <c r="Q216" s="101" t="s">
        <v>522</v>
      </c>
    </row>
    <row r="217" spans="1:17" x14ac:dyDescent="0.3">
      <c r="A217" s="101" t="s">
        <v>85</v>
      </c>
      <c r="B217" s="101">
        <v>750</v>
      </c>
      <c r="C217" s="101" t="s">
        <v>837</v>
      </c>
      <c r="D217" s="101" t="s">
        <v>84</v>
      </c>
      <c r="E217" s="101" t="s">
        <v>85</v>
      </c>
      <c r="F217" s="101" t="s">
        <v>34</v>
      </c>
      <c r="G217" s="101" t="s">
        <v>35</v>
      </c>
      <c r="H217" s="101" t="s">
        <v>42</v>
      </c>
      <c r="I217" s="101" t="s">
        <v>42</v>
      </c>
      <c r="J217" s="101" t="s">
        <v>24</v>
      </c>
      <c r="K217" s="101" t="s">
        <v>25</v>
      </c>
      <c r="L217" s="101" t="str">
        <f t="shared" si="3"/>
        <v>09</v>
      </c>
      <c r="M217" s="101" t="s">
        <v>26</v>
      </c>
      <c r="N217" s="101" t="s">
        <v>27</v>
      </c>
      <c r="O217" s="101" t="s">
        <v>42</v>
      </c>
      <c r="P217" s="101" t="s">
        <v>42</v>
      </c>
      <c r="Q217" s="101" t="s">
        <v>522</v>
      </c>
    </row>
    <row r="218" spans="1:17" x14ac:dyDescent="0.3">
      <c r="A218" s="101" t="s">
        <v>592</v>
      </c>
      <c r="B218" s="101">
        <v>21720</v>
      </c>
      <c r="C218" s="101" t="s">
        <v>837</v>
      </c>
      <c r="D218" s="101" t="s">
        <v>593</v>
      </c>
      <c r="E218" s="101" t="s">
        <v>594</v>
      </c>
      <c r="F218" s="101" t="s">
        <v>34</v>
      </c>
      <c r="G218" s="101" t="s">
        <v>35</v>
      </c>
      <c r="H218" s="101" t="s">
        <v>42</v>
      </c>
      <c r="I218" s="101" t="s">
        <v>42</v>
      </c>
      <c r="J218" s="101" t="s">
        <v>91</v>
      </c>
      <c r="K218" s="101" t="s">
        <v>92</v>
      </c>
      <c r="L218" s="101" t="str">
        <f t="shared" si="3"/>
        <v>10</v>
      </c>
      <c r="M218" s="101" t="s">
        <v>93</v>
      </c>
      <c r="N218" s="101" t="s">
        <v>94</v>
      </c>
      <c r="O218" s="101" t="s">
        <v>595</v>
      </c>
      <c r="P218" s="101" t="s">
        <v>596</v>
      </c>
      <c r="Q218" s="101" t="s">
        <v>522</v>
      </c>
    </row>
    <row r="219" spans="1:17" x14ac:dyDescent="0.3">
      <c r="A219" s="101" t="s">
        <v>597</v>
      </c>
      <c r="B219" s="101">
        <v>3370</v>
      </c>
      <c r="C219" s="101" t="s">
        <v>837</v>
      </c>
      <c r="D219" s="101" t="s">
        <v>316</v>
      </c>
      <c r="E219" s="101" t="s">
        <v>317</v>
      </c>
      <c r="F219" s="101" t="s">
        <v>34</v>
      </c>
      <c r="G219" s="101" t="s">
        <v>35</v>
      </c>
      <c r="H219" s="101" t="s">
        <v>598</v>
      </c>
      <c r="I219" s="101" t="s">
        <v>599</v>
      </c>
      <c r="J219" s="101" t="s">
        <v>600</v>
      </c>
      <c r="K219" s="101" t="s">
        <v>601</v>
      </c>
      <c r="L219" s="101" t="str">
        <f t="shared" si="3"/>
        <v>06</v>
      </c>
      <c r="M219" s="101" t="s">
        <v>602</v>
      </c>
      <c r="N219" s="101" t="s">
        <v>603</v>
      </c>
      <c r="O219" s="101" t="s">
        <v>42</v>
      </c>
      <c r="P219" s="101" t="s">
        <v>42</v>
      </c>
      <c r="Q219" s="101" t="s">
        <v>522</v>
      </c>
    </row>
    <row r="220" spans="1:17" x14ac:dyDescent="0.3">
      <c r="A220" s="101" t="s">
        <v>604</v>
      </c>
      <c r="B220" s="101">
        <v>3370</v>
      </c>
      <c r="C220" s="101" t="s">
        <v>832</v>
      </c>
      <c r="D220" s="101" t="s">
        <v>535</v>
      </c>
      <c r="E220" s="101" t="s">
        <v>519</v>
      </c>
      <c r="F220" s="101" t="s">
        <v>46</v>
      </c>
      <c r="G220" s="101" t="s">
        <v>47</v>
      </c>
      <c r="H220" s="101" t="s">
        <v>48</v>
      </c>
      <c r="I220" s="101" t="s">
        <v>49</v>
      </c>
      <c r="J220" s="101" t="s">
        <v>600</v>
      </c>
      <c r="K220" s="101" t="s">
        <v>601</v>
      </c>
      <c r="L220" s="101" t="str">
        <f t="shared" si="3"/>
        <v>06</v>
      </c>
      <c r="M220" s="101" t="s">
        <v>602</v>
      </c>
      <c r="N220" s="101" t="s">
        <v>603</v>
      </c>
      <c r="O220" s="101" t="s">
        <v>42</v>
      </c>
      <c r="P220" s="101" t="s">
        <v>42</v>
      </c>
      <c r="Q220" s="101" t="s">
        <v>522</v>
      </c>
    </row>
    <row r="221" spans="1:17" x14ac:dyDescent="0.3">
      <c r="A221" s="101" t="s">
        <v>605</v>
      </c>
      <c r="B221" s="101">
        <v>600000</v>
      </c>
      <c r="C221" s="101" t="s">
        <v>832</v>
      </c>
      <c r="D221" s="101" t="s">
        <v>526</v>
      </c>
      <c r="E221" s="101" t="s">
        <v>527</v>
      </c>
      <c r="F221" s="101" t="s">
        <v>397</v>
      </c>
      <c r="G221" s="101" t="s">
        <v>398</v>
      </c>
      <c r="H221" s="101" t="s">
        <v>606</v>
      </c>
      <c r="I221" s="101" t="s">
        <v>607</v>
      </c>
      <c r="J221" s="101" t="s">
        <v>24</v>
      </c>
      <c r="K221" s="101" t="s">
        <v>25</v>
      </c>
      <c r="L221" s="101" t="str">
        <f t="shared" si="3"/>
        <v>09</v>
      </c>
      <c r="M221" s="101" t="s">
        <v>26</v>
      </c>
      <c r="N221" s="101" t="s">
        <v>27</v>
      </c>
      <c r="O221" s="101" t="s">
        <v>608</v>
      </c>
      <c r="P221" s="101" t="s">
        <v>609</v>
      </c>
      <c r="Q221" s="101" t="s">
        <v>522</v>
      </c>
    </row>
    <row r="222" spans="1:17" x14ac:dyDescent="0.3">
      <c r="A222" s="101" t="s">
        <v>605</v>
      </c>
      <c r="B222" s="101">
        <v>600000</v>
      </c>
      <c r="C222" s="101" t="s">
        <v>830</v>
      </c>
      <c r="D222" s="101" t="s">
        <v>18</v>
      </c>
      <c r="E222" s="101" t="s">
        <v>19</v>
      </c>
      <c r="F222" s="101" t="s">
        <v>20</v>
      </c>
      <c r="G222" s="101" t="s">
        <v>21</v>
      </c>
      <c r="H222" s="101" t="s">
        <v>610</v>
      </c>
      <c r="I222" s="101" t="s">
        <v>611</v>
      </c>
      <c r="J222" s="101" t="s">
        <v>24</v>
      </c>
      <c r="K222" s="101" t="s">
        <v>25</v>
      </c>
      <c r="L222" s="101" t="str">
        <f t="shared" si="3"/>
        <v>09</v>
      </c>
      <c r="M222" s="101" t="s">
        <v>26</v>
      </c>
      <c r="N222" s="101" t="s">
        <v>27</v>
      </c>
      <c r="O222" s="101" t="s">
        <v>608</v>
      </c>
      <c r="P222" s="101" t="s">
        <v>609</v>
      </c>
      <c r="Q222" s="101" t="s">
        <v>522</v>
      </c>
    </row>
    <row r="223" spans="1:17" x14ac:dyDescent="0.3">
      <c r="A223" s="101" t="s">
        <v>247</v>
      </c>
      <c r="B223" s="101">
        <v>8357</v>
      </c>
      <c r="C223" s="101" t="s">
        <v>834</v>
      </c>
      <c r="D223" s="101" t="s">
        <v>106</v>
      </c>
      <c r="E223" s="101" t="s">
        <v>107</v>
      </c>
      <c r="F223" s="101" t="s">
        <v>34</v>
      </c>
      <c r="G223" s="101" t="s">
        <v>35</v>
      </c>
      <c r="H223" s="101" t="s">
        <v>108</v>
      </c>
      <c r="I223" s="101" t="s">
        <v>107</v>
      </c>
      <c r="J223" s="101" t="s">
        <v>38</v>
      </c>
      <c r="K223" s="101" t="s">
        <v>39</v>
      </c>
      <c r="L223" s="101" t="str">
        <f t="shared" si="3"/>
        <v>10</v>
      </c>
      <c r="M223" s="101" t="s">
        <v>109</v>
      </c>
      <c r="N223" s="101" t="s">
        <v>110</v>
      </c>
      <c r="O223" s="101" t="s">
        <v>42</v>
      </c>
      <c r="P223" s="101" t="s">
        <v>42</v>
      </c>
      <c r="Q223" s="101" t="s">
        <v>522</v>
      </c>
    </row>
    <row r="224" spans="1:17" x14ac:dyDescent="0.3">
      <c r="A224" s="101" t="s">
        <v>248</v>
      </c>
      <c r="B224" s="101">
        <v>8357</v>
      </c>
      <c r="C224" s="101" t="s">
        <v>832</v>
      </c>
      <c r="D224" s="101" t="s">
        <v>549</v>
      </c>
      <c r="E224" s="101" t="s">
        <v>550</v>
      </c>
      <c r="F224" s="101" t="s">
        <v>46</v>
      </c>
      <c r="G224" s="101" t="s">
        <v>47</v>
      </c>
      <c r="H224" s="101" t="s">
        <v>612</v>
      </c>
      <c r="I224" s="101" t="s">
        <v>613</v>
      </c>
      <c r="J224" s="101" t="s">
        <v>38</v>
      </c>
      <c r="K224" s="101" t="s">
        <v>39</v>
      </c>
      <c r="L224" s="101" t="str">
        <f t="shared" si="3"/>
        <v>10</v>
      </c>
      <c r="M224" s="101" t="s">
        <v>109</v>
      </c>
      <c r="N224" s="101" t="s">
        <v>110</v>
      </c>
      <c r="O224" s="101" t="s">
        <v>42</v>
      </c>
      <c r="P224" s="101" t="s">
        <v>42</v>
      </c>
      <c r="Q224" s="101" t="s">
        <v>522</v>
      </c>
    </row>
    <row r="225" spans="1:17" x14ac:dyDescent="0.3">
      <c r="A225" s="101" t="s">
        <v>614</v>
      </c>
      <c r="B225" s="101">
        <v>91818</v>
      </c>
      <c r="C225" s="101" t="s">
        <v>837</v>
      </c>
      <c r="D225" s="101" t="s">
        <v>615</v>
      </c>
      <c r="E225" s="101" t="s">
        <v>616</v>
      </c>
      <c r="F225" s="101" t="s">
        <v>34</v>
      </c>
      <c r="G225" s="101" t="s">
        <v>35</v>
      </c>
      <c r="H225" s="101" t="s">
        <v>617</v>
      </c>
      <c r="I225" s="101" t="s">
        <v>618</v>
      </c>
      <c r="J225" s="101" t="s">
        <v>267</v>
      </c>
      <c r="K225" s="101" t="s">
        <v>268</v>
      </c>
      <c r="L225" s="101" t="str">
        <f t="shared" si="3"/>
        <v>06</v>
      </c>
      <c r="M225" s="101" t="s">
        <v>390</v>
      </c>
      <c r="N225" s="101" t="s">
        <v>391</v>
      </c>
      <c r="O225" s="101" t="s">
        <v>42</v>
      </c>
      <c r="P225" s="101" t="s">
        <v>42</v>
      </c>
      <c r="Q225" s="101" t="s">
        <v>522</v>
      </c>
    </row>
    <row r="226" spans="1:17" x14ac:dyDescent="0.3">
      <c r="A226" s="101" t="s">
        <v>619</v>
      </c>
      <c r="B226" s="101">
        <v>21379</v>
      </c>
      <c r="C226" s="101" t="s">
        <v>837</v>
      </c>
      <c r="D226" s="101" t="s">
        <v>316</v>
      </c>
      <c r="E226" s="101" t="s">
        <v>317</v>
      </c>
      <c r="F226" s="101" t="s">
        <v>34</v>
      </c>
      <c r="G226" s="101" t="s">
        <v>35</v>
      </c>
      <c r="H226" s="101" t="s">
        <v>383</v>
      </c>
      <c r="I226" s="101" t="s">
        <v>384</v>
      </c>
      <c r="J226" s="101" t="s">
        <v>267</v>
      </c>
      <c r="K226" s="101" t="s">
        <v>268</v>
      </c>
      <c r="L226" s="101" t="str">
        <f t="shared" si="3"/>
        <v>06</v>
      </c>
      <c r="M226" s="101" t="s">
        <v>385</v>
      </c>
      <c r="N226" s="101" t="s">
        <v>386</v>
      </c>
      <c r="O226" s="101" t="s">
        <v>42</v>
      </c>
      <c r="P226" s="101" t="s">
        <v>42</v>
      </c>
      <c r="Q226" s="101" t="s">
        <v>522</v>
      </c>
    </row>
    <row r="227" spans="1:17" x14ac:dyDescent="0.3">
      <c r="A227" s="101" t="s">
        <v>619</v>
      </c>
      <c r="B227" s="101">
        <v>21379</v>
      </c>
      <c r="C227" s="101" t="s">
        <v>832</v>
      </c>
      <c r="D227" s="101" t="s">
        <v>541</v>
      </c>
      <c r="E227" s="101" t="s">
        <v>527</v>
      </c>
      <c r="F227" s="101" t="s">
        <v>46</v>
      </c>
      <c r="G227" s="101" t="s">
        <v>47</v>
      </c>
      <c r="H227" s="101" t="s">
        <v>620</v>
      </c>
      <c r="I227" s="101" t="s">
        <v>621</v>
      </c>
      <c r="J227" s="101" t="s">
        <v>267</v>
      </c>
      <c r="K227" s="101" t="s">
        <v>268</v>
      </c>
      <c r="L227" s="101" t="str">
        <f t="shared" si="3"/>
        <v>06</v>
      </c>
      <c r="M227" s="101" t="s">
        <v>385</v>
      </c>
      <c r="N227" s="101" t="s">
        <v>386</v>
      </c>
      <c r="O227" s="101" t="s">
        <v>42</v>
      </c>
      <c r="P227" s="101" t="s">
        <v>42</v>
      </c>
      <c r="Q227" s="101" t="s">
        <v>522</v>
      </c>
    </row>
    <row r="228" spans="1:17" x14ac:dyDescent="0.3">
      <c r="A228" s="101" t="s">
        <v>248</v>
      </c>
      <c r="B228" s="101">
        <v>9983</v>
      </c>
      <c r="C228" s="101" t="s">
        <v>832</v>
      </c>
      <c r="D228" s="101" t="s">
        <v>549</v>
      </c>
      <c r="E228" s="101" t="s">
        <v>550</v>
      </c>
      <c r="F228" s="101" t="s">
        <v>46</v>
      </c>
      <c r="G228" s="101" t="s">
        <v>47</v>
      </c>
      <c r="H228" s="101" t="s">
        <v>622</v>
      </c>
      <c r="I228" s="101" t="s">
        <v>623</v>
      </c>
      <c r="J228" s="101" t="s">
        <v>267</v>
      </c>
      <c r="K228" s="101" t="s">
        <v>268</v>
      </c>
      <c r="L228" s="101" t="str">
        <f t="shared" si="3"/>
        <v>04</v>
      </c>
      <c r="M228" s="101" t="s">
        <v>362</v>
      </c>
      <c r="N228" s="101" t="s">
        <v>363</v>
      </c>
      <c r="O228" s="101" t="s">
        <v>42</v>
      </c>
      <c r="P228" s="101" t="s">
        <v>42</v>
      </c>
      <c r="Q228" s="101" t="s">
        <v>522</v>
      </c>
    </row>
    <row r="229" spans="1:17" x14ac:dyDescent="0.3">
      <c r="A229" s="101" t="s">
        <v>247</v>
      </c>
      <c r="B229" s="101">
        <v>7275</v>
      </c>
      <c r="C229" s="101" t="s">
        <v>832</v>
      </c>
      <c r="D229" s="101" t="s">
        <v>549</v>
      </c>
      <c r="E229" s="101" t="s">
        <v>550</v>
      </c>
      <c r="F229" s="101" t="s">
        <v>46</v>
      </c>
      <c r="G229" s="101" t="s">
        <v>47</v>
      </c>
      <c r="H229" s="101" t="s">
        <v>624</v>
      </c>
      <c r="I229" s="101" t="s">
        <v>625</v>
      </c>
      <c r="J229" s="101" t="s">
        <v>146</v>
      </c>
      <c r="K229" s="101" t="s">
        <v>147</v>
      </c>
      <c r="L229" s="101" t="str">
        <f t="shared" si="3"/>
        <v>01</v>
      </c>
      <c r="M229" s="101" t="s">
        <v>415</v>
      </c>
      <c r="N229" s="101" t="s">
        <v>416</v>
      </c>
      <c r="O229" s="101" t="s">
        <v>42</v>
      </c>
      <c r="P229" s="101" t="s">
        <v>42</v>
      </c>
      <c r="Q229" s="101" t="s">
        <v>522</v>
      </c>
    </row>
    <row r="230" spans="1:17" x14ac:dyDescent="0.3">
      <c r="A230" s="101" t="s">
        <v>626</v>
      </c>
      <c r="B230" s="101">
        <v>269</v>
      </c>
      <c r="C230" s="101" t="s">
        <v>837</v>
      </c>
      <c r="D230" s="101" t="s">
        <v>150</v>
      </c>
      <c r="E230" s="101" t="s">
        <v>151</v>
      </c>
      <c r="F230" s="101" t="s">
        <v>34</v>
      </c>
      <c r="G230" s="101" t="s">
        <v>35</v>
      </c>
      <c r="H230" s="101" t="s">
        <v>144</v>
      </c>
      <c r="I230" s="101" t="s">
        <v>145</v>
      </c>
      <c r="J230" s="101" t="s">
        <v>146</v>
      </c>
      <c r="K230" s="101" t="s">
        <v>147</v>
      </c>
      <c r="L230" s="101" t="str">
        <f t="shared" si="3"/>
        <v>01</v>
      </c>
      <c r="M230" s="101" t="s">
        <v>148</v>
      </c>
      <c r="N230" s="101" t="s">
        <v>149</v>
      </c>
      <c r="O230" s="101" t="s">
        <v>42</v>
      </c>
      <c r="P230" s="101" t="s">
        <v>42</v>
      </c>
      <c r="Q230" s="101" t="s">
        <v>522</v>
      </c>
    </row>
    <row r="231" spans="1:17" x14ac:dyDescent="0.3">
      <c r="A231" s="101" t="s">
        <v>626</v>
      </c>
      <c r="B231" s="101">
        <v>1958</v>
      </c>
      <c r="C231" s="101" t="s">
        <v>837</v>
      </c>
      <c r="D231" s="101" t="s">
        <v>627</v>
      </c>
      <c r="E231" s="101" t="s">
        <v>628</v>
      </c>
      <c r="F231" s="101" t="s">
        <v>34</v>
      </c>
      <c r="G231" s="101" t="s">
        <v>35</v>
      </c>
      <c r="H231" s="101" t="s">
        <v>629</v>
      </c>
      <c r="I231" s="101" t="s">
        <v>630</v>
      </c>
      <c r="J231" s="101" t="s">
        <v>146</v>
      </c>
      <c r="K231" s="101" t="s">
        <v>147</v>
      </c>
      <c r="L231" s="101" t="str">
        <f t="shared" si="3"/>
        <v>01</v>
      </c>
      <c r="M231" s="101" t="s">
        <v>148</v>
      </c>
      <c r="N231" s="101" t="s">
        <v>149</v>
      </c>
      <c r="O231" s="101" t="s">
        <v>42</v>
      </c>
      <c r="P231" s="101" t="s">
        <v>42</v>
      </c>
      <c r="Q231" s="101" t="s">
        <v>522</v>
      </c>
    </row>
    <row r="232" spans="1:17" x14ac:dyDescent="0.3">
      <c r="A232" s="101" t="s">
        <v>631</v>
      </c>
      <c r="B232" s="101">
        <v>2227</v>
      </c>
      <c r="C232" s="101" t="s">
        <v>832</v>
      </c>
      <c r="D232" s="101" t="s">
        <v>541</v>
      </c>
      <c r="E232" s="101" t="s">
        <v>527</v>
      </c>
      <c r="F232" s="101" t="s">
        <v>46</v>
      </c>
      <c r="G232" s="101" t="s">
        <v>47</v>
      </c>
      <c r="H232" s="101" t="s">
        <v>632</v>
      </c>
      <c r="I232" s="101" t="s">
        <v>633</v>
      </c>
      <c r="J232" s="101" t="s">
        <v>146</v>
      </c>
      <c r="K232" s="101" t="s">
        <v>147</v>
      </c>
      <c r="L232" s="101" t="str">
        <f t="shared" si="3"/>
        <v>01</v>
      </c>
      <c r="M232" s="101" t="s">
        <v>148</v>
      </c>
      <c r="N232" s="101" t="s">
        <v>149</v>
      </c>
      <c r="O232" s="101" t="s">
        <v>42</v>
      </c>
      <c r="P232" s="101" t="s">
        <v>42</v>
      </c>
      <c r="Q232" s="101" t="s">
        <v>522</v>
      </c>
    </row>
    <row r="233" spans="1:17" x14ac:dyDescent="0.3">
      <c r="A233" s="101" t="s">
        <v>247</v>
      </c>
      <c r="B233" s="101">
        <v>44</v>
      </c>
      <c r="C233" s="101" t="s">
        <v>836</v>
      </c>
      <c r="D233" s="101" t="s">
        <v>117</v>
      </c>
      <c r="E233" s="101" t="s">
        <v>118</v>
      </c>
      <c r="F233" s="101" t="s">
        <v>34</v>
      </c>
      <c r="G233" s="101" t="s">
        <v>35</v>
      </c>
      <c r="H233" s="101" t="s">
        <v>214</v>
      </c>
      <c r="I233" s="101" t="s">
        <v>215</v>
      </c>
      <c r="J233" s="101" t="s">
        <v>146</v>
      </c>
      <c r="K233" s="101" t="s">
        <v>147</v>
      </c>
      <c r="L233" s="101" t="str">
        <f t="shared" si="3"/>
        <v>01</v>
      </c>
      <c r="M233" s="101" t="s">
        <v>241</v>
      </c>
      <c r="N233" s="101" t="s">
        <v>242</v>
      </c>
      <c r="O233" s="101" t="s">
        <v>42</v>
      </c>
      <c r="P233" s="101" t="s">
        <v>42</v>
      </c>
      <c r="Q233" s="101" t="s">
        <v>522</v>
      </c>
    </row>
    <row r="234" spans="1:17" x14ac:dyDescent="0.3">
      <c r="A234" s="101" t="s">
        <v>247</v>
      </c>
      <c r="B234" s="101">
        <v>1794</v>
      </c>
      <c r="C234" s="101" t="s">
        <v>836</v>
      </c>
      <c r="D234" s="101" t="s">
        <v>119</v>
      </c>
      <c r="E234" s="101" t="s">
        <v>120</v>
      </c>
      <c r="F234" s="101" t="s">
        <v>34</v>
      </c>
      <c r="G234" s="101" t="s">
        <v>35</v>
      </c>
      <c r="H234" s="101" t="s">
        <v>214</v>
      </c>
      <c r="I234" s="101" t="s">
        <v>215</v>
      </c>
      <c r="J234" s="101" t="s">
        <v>146</v>
      </c>
      <c r="K234" s="101" t="s">
        <v>147</v>
      </c>
      <c r="L234" s="101" t="str">
        <f t="shared" si="3"/>
        <v>01</v>
      </c>
      <c r="M234" s="101" t="s">
        <v>241</v>
      </c>
      <c r="N234" s="101" t="s">
        <v>242</v>
      </c>
      <c r="O234" s="101" t="s">
        <v>42</v>
      </c>
      <c r="P234" s="101" t="s">
        <v>42</v>
      </c>
      <c r="Q234" s="101" t="s">
        <v>522</v>
      </c>
    </row>
    <row r="235" spans="1:17" x14ac:dyDescent="0.3">
      <c r="A235" s="101" t="s">
        <v>248</v>
      </c>
      <c r="B235" s="101">
        <v>5437</v>
      </c>
      <c r="C235" s="101" t="s">
        <v>836</v>
      </c>
      <c r="D235" s="101" t="s">
        <v>216</v>
      </c>
      <c r="E235" s="101" t="s">
        <v>217</v>
      </c>
      <c r="F235" s="101" t="s">
        <v>34</v>
      </c>
      <c r="G235" s="101" t="s">
        <v>35</v>
      </c>
      <c r="H235" s="101" t="s">
        <v>214</v>
      </c>
      <c r="I235" s="101" t="s">
        <v>215</v>
      </c>
      <c r="J235" s="101" t="s">
        <v>146</v>
      </c>
      <c r="K235" s="101" t="s">
        <v>147</v>
      </c>
      <c r="L235" s="101" t="str">
        <f t="shared" ref="L235:L298" si="4">LEFT(M235,2)</f>
        <v>01</v>
      </c>
      <c r="M235" s="101" t="s">
        <v>241</v>
      </c>
      <c r="N235" s="101" t="s">
        <v>242</v>
      </c>
      <c r="O235" s="101" t="s">
        <v>42</v>
      </c>
      <c r="P235" s="101" t="s">
        <v>42</v>
      </c>
      <c r="Q235" s="101" t="s">
        <v>522</v>
      </c>
    </row>
    <row r="236" spans="1:17" x14ac:dyDescent="0.3">
      <c r="A236" s="101" t="s">
        <v>247</v>
      </c>
      <c r="B236" s="101">
        <v>5757</v>
      </c>
      <c r="C236" s="101" t="s">
        <v>837</v>
      </c>
      <c r="D236" s="101" t="s">
        <v>634</v>
      </c>
      <c r="E236" s="101" t="s">
        <v>635</v>
      </c>
      <c r="F236" s="101" t="s">
        <v>34</v>
      </c>
      <c r="G236" s="101" t="s">
        <v>35</v>
      </c>
      <c r="H236" s="101" t="s">
        <v>636</v>
      </c>
      <c r="I236" s="101" t="s">
        <v>637</v>
      </c>
      <c r="J236" s="101" t="s">
        <v>55</v>
      </c>
      <c r="K236" s="101" t="s">
        <v>56</v>
      </c>
      <c r="L236" s="101" t="str">
        <f t="shared" si="4"/>
        <v>09</v>
      </c>
      <c r="M236" s="101" t="s">
        <v>26</v>
      </c>
      <c r="N236" s="101" t="s">
        <v>27</v>
      </c>
      <c r="O236" s="101" t="s">
        <v>42</v>
      </c>
      <c r="P236" s="101" t="s">
        <v>42</v>
      </c>
      <c r="Q236" s="101" t="s">
        <v>522</v>
      </c>
    </row>
    <row r="237" spans="1:17" x14ac:dyDescent="0.3">
      <c r="A237" s="101" t="s">
        <v>247</v>
      </c>
      <c r="B237" s="101">
        <v>5757</v>
      </c>
      <c r="C237" s="101" t="s">
        <v>832</v>
      </c>
      <c r="D237" s="101" t="s">
        <v>549</v>
      </c>
      <c r="E237" s="101" t="s">
        <v>550</v>
      </c>
      <c r="F237" s="101" t="s">
        <v>46</v>
      </c>
      <c r="G237" s="101" t="s">
        <v>47</v>
      </c>
      <c r="H237" s="101" t="s">
        <v>638</v>
      </c>
      <c r="I237" s="101" t="s">
        <v>639</v>
      </c>
      <c r="J237" s="101" t="s">
        <v>55</v>
      </c>
      <c r="K237" s="101" t="s">
        <v>56</v>
      </c>
      <c r="L237" s="101" t="str">
        <f t="shared" si="4"/>
        <v>09</v>
      </c>
      <c r="M237" s="101" t="s">
        <v>26</v>
      </c>
      <c r="N237" s="101" t="s">
        <v>27</v>
      </c>
      <c r="O237" s="101" t="s">
        <v>42</v>
      </c>
      <c r="P237" s="101" t="s">
        <v>42</v>
      </c>
      <c r="Q237" s="101" t="s">
        <v>522</v>
      </c>
    </row>
    <row r="238" spans="1:17" x14ac:dyDescent="0.3">
      <c r="A238" s="101" t="s">
        <v>562</v>
      </c>
      <c r="B238" s="101">
        <v>2325</v>
      </c>
      <c r="C238" s="101" t="s">
        <v>837</v>
      </c>
      <c r="D238" s="101" t="s">
        <v>76</v>
      </c>
      <c r="E238" s="101" t="s">
        <v>77</v>
      </c>
      <c r="F238" s="101" t="s">
        <v>34</v>
      </c>
      <c r="G238" s="101" t="s">
        <v>35</v>
      </c>
      <c r="H238" s="101" t="s">
        <v>42</v>
      </c>
      <c r="I238" s="101" t="s">
        <v>42</v>
      </c>
      <c r="J238" s="101" t="s">
        <v>251</v>
      </c>
      <c r="K238" s="101" t="s">
        <v>252</v>
      </c>
      <c r="L238" s="101" t="str">
        <f t="shared" si="4"/>
        <v>09</v>
      </c>
      <c r="M238" s="101" t="s">
        <v>57</v>
      </c>
      <c r="N238" s="101" t="s">
        <v>58</v>
      </c>
      <c r="O238" s="101" t="s">
        <v>42</v>
      </c>
      <c r="P238" s="101" t="s">
        <v>42</v>
      </c>
      <c r="Q238" s="101" t="s">
        <v>522</v>
      </c>
    </row>
    <row r="239" spans="1:17" x14ac:dyDescent="0.3">
      <c r="A239" s="101" t="s">
        <v>565</v>
      </c>
      <c r="B239" s="101">
        <v>2700</v>
      </c>
      <c r="C239" s="101" t="s">
        <v>837</v>
      </c>
      <c r="D239" s="101" t="s">
        <v>76</v>
      </c>
      <c r="E239" s="101" t="s">
        <v>77</v>
      </c>
      <c r="F239" s="101" t="s">
        <v>34</v>
      </c>
      <c r="G239" s="101" t="s">
        <v>35</v>
      </c>
      <c r="H239" s="101" t="s">
        <v>42</v>
      </c>
      <c r="I239" s="101" t="s">
        <v>42</v>
      </c>
      <c r="J239" s="101" t="s">
        <v>251</v>
      </c>
      <c r="K239" s="101" t="s">
        <v>252</v>
      </c>
      <c r="L239" s="101" t="str">
        <f t="shared" si="4"/>
        <v>09</v>
      </c>
      <c r="M239" s="101" t="s">
        <v>57</v>
      </c>
      <c r="N239" s="101" t="s">
        <v>58</v>
      </c>
      <c r="O239" s="101" t="s">
        <v>42</v>
      </c>
      <c r="P239" s="101" t="s">
        <v>42</v>
      </c>
      <c r="Q239" s="101" t="s">
        <v>522</v>
      </c>
    </row>
    <row r="240" spans="1:17" x14ac:dyDescent="0.3">
      <c r="A240" s="101" t="s">
        <v>640</v>
      </c>
      <c r="B240" s="101">
        <v>6</v>
      </c>
      <c r="C240" s="101" t="s">
        <v>836</v>
      </c>
      <c r="D240" s="101" t="s">
        <v>260</v>
      </c>
      <c r="E240" s="101" t="s">
        <v>261</v>
      </c>
      <c r="F240" s="101" t="s">
        <v>34</v>
      </c>
      <c r="G240" s="101" t="s">
        <v>35</v>
      </c>
      <c r="H240" s="101" t="s">
        <v>42</v>
      </c>
      <c r="I240" s="101" t="s">
        <v>42</v>
      </c>
      <c r="J240" s="101" t="s">
        <v>251</v>
      </c>
      <c r="K240" s="101" t="s">
        <v>252</v>
      </c>
      <c r="L240" s="101" t="str">
        <f t="shared" si="4"/>
        <v>09</v>
      </c>
      <c r="M240" s="101" t="s">
        <v>57</v>
      </c>
      <c r="N240" s="101" t="s">
        <v>58</v>
      </c>
      <c r="O240" s="101" t="s">
        <v>42</v>
      </c>
      <c r="P240" s="101" t="s">
        <v>42</v>
      </c>
      <c r="Q240" s="101" t="s">
        <v>522</v>
      </c>
    </row>
    <row r="241" spans="1:17" x14ac:dyDescent="0.3">
      <c r="A241" s="101" t="s">
        <v>640</v>
      </c>
      <c r="B241" s="101">
        <v>952</v>
      </c>
      <c r="C241" s="101" t="s">
        <v>837</v>
      </c>
      <c r="D241" s="101" t="s">
        <v>76</v>
      </c>
      <c r="E241" s="101" t="s">
        <v>77</v>
      </c>
      <c r="F241" s="101" t="s">
        <v>34</v>
      </c>
      <c r="G241" s="101" t="s">
        <v>35</v>
      </c>
      <c r="H241" s="101" t="s">
        <v>42</v>
      </c>
      <c r="I241" s="101" t="s">
        <v>42</v>
      </c>
      <c r="J241" s="101" t="s">
        <v>251</v>
      </c>
      <c r="K241" s="101" t="s">
        <v>252</v>
      </c>
      <c r="L241" s="101" t="str">
        <f t="shared" si="4"/>
        <v>09</v>
      </c>
      <c r="M241" s="101" t="s">
        <v>57</v>
      </c>
      <c r="N241" s="101" t="s">
        <v>58</v>
      </c>
      <c r="O241" s="101" t="s">
        <v>42</v>
      </c>
      <c r="P241" s="101" t="s">
        <v>42</v>
      </c>
      <c r="Q241" s="101" t="s">
        <v>522</v>
      </c>
    </row>
    <row r="242" spans="1:17" x14ac:dyDescent="0.3">
      <c r="A242" s="101" t="s">
        <v>640</v>
      </c>
      <c r="B242" s="101">
        <v>233</v>
      </c>
      <c r="C242" s="101" t="s">
        <v>836</v>
      </c>
      <c r="D242" s="101" t="s">
        <v>262</v>
      </c>
      <c r="E242" s="101" t="s">
        <v>263</v>
      </c>
      <c r="F242" s="101" t="s">
        <v>34</v>
      </c>
      <c r="G242" s="101" t="s">
        <v>35</v>
      </c>
      <c r="H242" s="101" t="s">
        <v>42</v>
      </c>
      <c r="I242" s="101" t="s">
        <v>42</v>
      </c>
      <c r="J242" s="101" t="s">
        <v>251</v>
      </c>
      <c r="K242" s="101" t="s">
        <v>252</v>
      </c>
      <c r="L242" s="101" t="str">
        <f t="shared" si="4"/>
        <v>09</v>
      </c>
      <c r="M242" s="101" t="s">
        <v>57</v>
      </c>
      <c r="N242" s="101" t="s">
        <v>58</v>
      </c>
      <c r="O242" s="101" t="s">
        <v>42</v>
      </c>
      <c r="P242" s="101" t="s">
        <v>42</v>
      </c>
      <c r="Q242" s="101" t="s">
        <v>522</v>
      </c>
    </row>
    <row r="243" spans="1:17" x14ac:dyDescent="0.3">
      <c r="A243" s="101" t="s">
        <v>641</v>
      </c>
      <c r="B243" s="101">
        <v>706</v>
      </c>
      <c r="C243" s="101" t="s">
        <v>836</v>
      </c>
      <c r="D243" s="101" t="s">
        <v>192</v>
      </c>
      <c r="E243" s="101" t="s">
        <v>193</v>
      </c>
      <c r="F243" s="101" t="s">
        <v>34</v>
      </c>
      <c r="G243" s="101" t="s">
        <v>35</v>
      </c>
      <c r="H243" s="101" t="s">
        <v>42</v>
      </c>
      <c r="I243" s="101" t="s">
        <v>42</v>
      </c>
      <c r="J243" s="101" t="s">
        <v>251</v>
      </c>
      <c r="K243" s="101" t="s">
        <v>252</v>
      </c>
      <c r="L243" s="101" t="str">
        <f t="shared" si="4"/>
        <v>09</v>
      </c>
      <c r="M243" s="101" t="s">
        <v>57</v>
      </c>
      <c r="N243" s="101" t="s">
        <v>58</v>
      </c>
      <c r="O243" s="101" t="s">
        <v>42</v>
      </c>
      <c r="P243" s="101" t="s">
        <v>42</v>
      </c>
      <c r="Q243" s="101" t="s">
        <v>522</v>
      </c>
    </row>
    <row r="244" spans="1:17" x14ac:dyDescent="0.3">
      <c r="A244" s="101" t="s">
        <v>640</v>
      </c>
      <c r="B244" s="101">
        <v>100</v>
      </c>
      <c r="C244" s="101" t="s">
        <v>837</v>
      </c>
      <c r="D244" s="101" t="s">
        <v>84</v>
      </c>
      <c r="E244" s="101" t="s">
        <v>85</v>
      </c>
      <c r="F244" s="101" t="s">
        <v>34</v>
      </c>
      <c r="G244" s="101" t="s">
        <v>35</v>
      </c>
      <c r="H244" s="101" t="s">
        <v>42</v>
      </c>
      <c r="I244" s="101" t="s">
        <v>42</v>
      </c>
      <c r="J244" s="101" t="s">
        <v>251</v>
      </c>
      <c r="K244" s="101" t="s">
        <v>252</v>
      </c>
      <c r="L244" s="101" t="str">
        <f t="shared" si="4"/>
        <v>09</v>
      </c>
      <c r="M244" s="101" t="s">
        <v>57</v>
      </c>
      <c r="N244" s="101" t="s">
        <v>58</v>
      </c>
      <c r="O244" s="101" t="s">
        <v>42</v>
      </c>
      <c r="P244" s="101" t="s">
        <v>42</v>
      </c>
      <c r="Q244" s="101" t="s">
        <v>522</v>
      </c>
    </row>
    <row r="245" spans="1:17" x14ac:dyDescent="0.3">
      <c r="A245" s="101" t="s">
        <v>642</v>
      </c>
      <c r="B245" s="101">
        <v>2000</v>
      </c>
      <c r="C245" s="101" t="s">
        <v>837</v>
      </c>
      <c r="D245" s="101" t="s">
        <v>643</v>
      </c>
      <c r="E245" s="101" t="s">
        <v>644</v>
      </c>
      <c r="F245" s="101" t="s">
        <v>34</v>
      </c>
      <c r="G245" s="101" t="s">
        <v>35</v>
      </c>
      <c r="H245" s="101" t="s">
        <v>42</v>
      </c>
      <c r="I245" s="101" t="s">
        <v>42</v>
      </c>
      <c r="J245" s="101" t="s">
        <v>645</v>
      </c>
      <c r="K245" s="101" t="s">
        <v>646</v>
      </c>
      <c r="L245" s="101" t="str">
        <f t="shared" si="4"/>
        <v>08</v>
      </c>
      <c r="M245" s="101" t="s">
        <v>647</v>
      </c>
      <c r="N245" s="101" t="s">
        <v>648</v>
      </c>
      <c r="O245" s="101" t="s">
        <v>42</v>
      </c>
      <c r="P245" s="101" t="s">
        <v>42</v>
      </c>
      <c r="Q245" s="101" t="s">
        <v>522</v>
      </c>
    </row>
    <row r="246" spans="1:17" x14ac:dyDescent="0.3">
      <c r="A246" s="101" t="s">
        <v>642</v>
      </c>
      <c r="B246" s="101">
        <v>2000</v>
      </c>
      <c r="C246" s="101" t="s">
        <v>832</v>
      </c>
      <c r="D246" s="101" t="s">
        <v>649</v>
      </c>
      <c r="E246" s="101" t="s">
        <v>650</v>
      </c>
      <c r="F246" s="101" t="s">
        <v>46</v>
      </c>
      <c r="G246" s="101" t="s">
        <v>47</v>
      </c>
      <c r="H246" s="101" t="s">
        <v>42</v>
      </c>
      <c r="I246" s="101" t="s">
        <v>42</v>
      </c>
      <c r="J246" s="101" t="s">
        <v>645</v>
      </c>
      <c r="K246" s="101" t="s">
        <v>646</v>
      </c>
      <c r="L246" s="101" t="str">
        <f t="shared" si="4"/>
        <v>08</v>
      </c>
      <c r="M246" s="101" t="s">
        <v>647</v>
      </c>
      <c r="N246" s="101" t="s">
        <v>648</v>
      </c>
      <c r="O246" s="101" t="s">
        <v>42</v>
      </c>
      <c r="P246" s="101" t="s">
        <v>42</v>
      </c>
      <c r="Q246" s="101" t="s">
        <v>522</v>
      </c>
    </row>
    <row r="247" spans="1:17" x14ac:dyDescent="0.3">
      <c r="A247" s="101" t="s">
        <v>591</v>
      </c>
      <c r="B247" s="101">
        <v>7800</v>
      </c>
      <c r="C247" s="101" t="s">
        <v>837</v>
      </c>
      <c r="D247" s="101" t="s">
        <v>84</v>
      </c>
      <c r="E247" s="101" t="s">
        <v>85</v>
      </c>
      <c r="F247" s="101" t="s">
        <v>34</v>
      </c>
      <c r="G247" s="101" t="s">
        <v>35</v>
      </c>
      <c r="H247" s="101" t="s">
        <v>42</v>
      </c>
      <c r="I247" s="101" t="s">
        <v>42</v>
      </c>
      <c r="J247" s="101" t="s">
        <v>645</v>
      </c>
      <c r="K247" s="101" t="s">
        <v>646</v>
      </c>
      <c r="L247" s="101" t="str">
        <f t="shared" si="4"/>
        <v>08</v>
      </c>
      <c r="M247" s="101" t="s">
        <v>647</v>
      </c>
      <c r="N247" s="101" t="s">
        <v>648</v>
      </c>
      <c r="O247" s="101" t="s">
        <v>42</v>
      </c>
      <c r="P247" s="101" t="s">
        <v>42</v>
      </c>
      <c r="Q247" s="101" t="s">
        <v>522</v>
      </c>
    </row>
    <row r="248" spans="1:17" x14ac:dyDescent="0.3">
      <c r="A248" s="101" t="s">
        <v>591</v>
      </c>
      <c r="B248" s="101">
        <v>7800</v>
      </c>
      <c r="C248" s="101" t="s">
        <v>832</v>
      </c>
      <c r="D248" s="101" t="s">
        <v>558</v>
      </c>
      <c r="E248" s="101" t="s">
        <v>559</v>
      </c>
      <c r="F248" s="101" t="s">
        <v>46</v>
      </c>
      <c r="G248" s="101" t="s">
        <v>47</v>
      </c>
      <c r="H248" s="101" t="s">
        <v>42</v>
      </c>
      <c r="I248" s="101" t="s">
        <v>42</v>
      </c>
      <c r="J248" s="101" t="s">
        <v>645</v>
      </c>
      <c r="K248" s="101" t="s">
        <v>646</v>
      </c>
      <c r="L248" s="101" t="str">
        <f t="shared" si="4"/>
        <v>08</v>
      </c>
      <c r="M248" s="101" t="s">
        <v>647</v>
      </c>
      <c r="N248" s="101" t="s">
        <v>648</v>
      </c>
      <c r="O248" s="101" t="s">
        <v>42</v>
      </c>
      <c r="P248" s="101" t="s">
        <v>42</v>
      </c>
      <c r="Q248" s="101" t="s">
        <v>522</v>
      </c>
    </row>
    <row r="249" spans="1:17" x14ac:dyDescent="0.3">
      <c r="A249" s="101" t="s">
        <v>651</v>
      </c>
      <c r="B249" s="101">
        <v>-150</v>
      </c>
      <c r="C249" s="101" t="s">
        <v>837</v>
      </c>
      <c r="D249" s="101" t="s">
        <v>51</v>
      </c>
      <c r="E249" s="101" t="s">
        <v>52</v>
      </c>
      <c r="F249" s="101" t="s">
        <v>34</v>
      </c>
      <c r="G249" s="101" t="s">
        <v>35</v>
      </c>
      <c r="H249" s="101" t="s">
        <v>53</v>
      </c>
      <c r="I249" s="101" t="s">
        <v>54</v>
      </c>
      <c r="J249" s="101" t="s">
        <v>55</v>
      </c>
      <c r="K249" s="101" t="s">
        <v>56</v>
      </c>
      <c r="L249" s="101" t="str">
        <f t="shared" si="4"/>
        <v>09</v>
      </c>
      <c r="M249" s="101" t="s">
        <v>73</v>
      </c>
      <c r="N249" s="101" t="s">
        <v>74</v>
      </c>
      <c r="O249" s="101" t="s">
        <v>42</v>
      </c>
      <c r="P249" s="101" t="s">
        <v>42</v>
      </c>
      <c r="Q249" s="101" t="s">
        <v>522</v>
      </c>
    </row>
    <row r="250" spans="1:17" x14ac:dyDescent="0.3">
      <c r="A250" s="101" t="s">
        <v>652</v>
      </c>
      <c r="B250" s="101">
        <v>-964</v>
      </c>
      <c r="C250" s="101" t="s">
        <v>837</v>
      </c>
      <c r="D250" s="101" t="s">
        <v>51</v>
      </c>
      <c r="E250" s="101" t="s">
        <v>52</v>
      </c>
      <c r="F250" s="101" t="s">
        <v>34</v>
      </c>
      <c r="G250" s="101" t="s">
        <v>35</v>
      </c>
      <c r="H250" s="101" t="s">
        <v>53</v>
      </c>
      <c r="I250" s="101" t="s">
        <v>54</v>
      </c>
      <c r="J250" s="101" t="s">
        <v>55</v>
      </c>
      <c r="K250" s="101" t="s">
        <v>56</v>
      </c>
      <c r="L250" s="101" t="str">
        <f t="shared" si="4"/>
        <v>09</v>
      </c>
      <c r="M250" s="101" t="s">
        <v>73</v>
      </c>
      <c r="N250" s="101" t="s">
        <v>74</v>
      </c>
      <c r="O250" s="101" t="s">
        <v>42</v>
      </c>
      <c r="P250" s="101" t="s">
        <v>42</v>
      </c>
      <c r="Q250" s="101" t="s">
        <v>522</v>
      </c>
    </row>
    <row r="251" spans="1:17" x14ac:dyDescent="0.3">
      <c r="A251" s="101" t="s">
        <v>653</v>
      </c>
      <c r="B251" s="101">
        <v>-1147</v>
      </c>
      <c r="C251" s="101" t="s">
        <v>837</v>
      </c>
      <c r="D251" s="101" t="s">
        <v>51</v>
      </c>
      <c r="E251" s="101" t="s">
        <v>52</v>
      </c>
      <c r="F251" s="101" t="s">
        <v>34</v>
      </c>
      <c r="G251" s="101" t="s">
        <v>35</v>
      </c>
      <c r="H251" s="101" t="s">
        <v>53</v>
      </c>
      <c r="I251" s="101" t="s">
        <v>54</v>
      </c>
      <c r="J251" s="101" t="s">
        <v>55</v>
      </c>
      <c r="K251" s="101" t="s">
        <v>56</v>
      </c>
      <c r="L251" s="101" t="str">
        <f t="shared" si="4"/>
        <v>09</v>
      </c>
      <c r="M251" s="101" t="s">
        <v>73</v>
      </c>
      <c r="N251" s="101" t="s">
        <v>74</v>
      </c>
      <c r="O251" s="101" t="s">
        <v>42</v>
      </c>
      <c r="P251" s="101" t="s">
        <v>42</v>
      </c>
      <c r="Q251" s="101" t="s">
        <v>522</v>
      </c>
    </row>
    <row r="252" spans="1:17" x14ac:dyDescent="0.3">
      <c r="A252" s="101" t="s">
        <v>654</v>
      </c>
      <c r="B252" s="101">
        <v>-3299</v>
      </c>
      <c r="C252" s="101" t="s">
        <v>837</v>
      </c>
      <c r="D252" s="101" t="s">
        <v>51</v>
      </c>
      <c r="E252" s="101" t="s">
        <v>52</v>
      </c>
      <c r="F252" s="101" t="s">
        <v>34</v>
      </c>
      <c r="G252" s="101" t="s">
        <v>35</v>
      </c>
      <c r="H252" s="101" t="s">
        <v>53</v>
      </c>
      <c r="I252" s="101" t="s">
        <v>54</v>
      </c>
      <c r="J252" s="101" t="s">
        <v>55</v>
      </c>
      <c r="K252" s="101" t="s">
        <v>56</v>
      </c>
      <c r="L252" s="101" t="str">
        <f t="shared" si="4"/>
        <v>09</v>
      </c>
      <c r="M252" s="101" t="s">
        <v>73</v>
      </c>
      <c r="N252" s="101" t="s">
        <v>74</v>
      </c>
      <c r="O252" s="101" t="s">
        <v>42</v>
      </c>
      <c r="P252" s="101" t="s">
        <v>42</v>
      </c>
      <c r="Q252" s="101" t="s">
        <v>522</v>
      </c>
    </row>
    <row r="253" spans="1:17" x14ac:dyDescent="0.3">
      <c r="A253" s="101" t="s">
        <v>655</v>
      </c>
      <c r="B253" s="101">
        <v>-1826</v>
      </c>
      <c r="C253" s="101" t="s">
        <v>837</v>
      </c>
      <c r="D253" s="101" t="s">
        <v>51</v>
      </c>
      <c r="E253" s="101" t="s">
        <v>52</v>
      </c>
      <c r="F253" s="101" t="s">
        <v>34</v>
      </c>
      <c r="G253" s="101" t="s">
        <v>35</v>
      </c>
      <c r="H253" s="101" t="s">
        <v>53</v>
      </c>
      <c r="I253" s="101" t="s">
        <v>54</v>
      </c>
      <c r="J253" s="101" t="s">
        <v>55</v>
      </c>
      <c r="K253" s="101" t="s">
        <v>56</v>
      </c>
      <c r="L253" s="101" t="str">
        <f t="shared" si="4"/>
        <v>09</v>
      </c>
      <c r="M253" s="101" t="s">
        <v>73</v>
      </c>
      <c r="N253" s="101" t="s">
        <v>74</v>
      </c>
      <c r="O253" s="101" t="s">
        <v>42</v>
      </c>
      <c r="P253" s="101" t="s">
        <v>42</v>
      </c>
      <c r="Q253" s="101" t="s">
        <v>522</v>
      </c>
    </row>
    <row r="254" spans="1:17" x14ac:dyDescent="0.3">
      <c r="A254" s="101" t="s">
        <v>656</v>
      </c>
      <c r="B254" s="101">
        <v>15180</v>
      </c>
      <c r="C254" s="101" t="s">
        <v>832</v>
      </c>
      <c r="D254" s="101" t="s">
        <v>541</v>
      </c>
      <c r="E254" s="101" t="s">
        <v>527</v>
      </c>
      <c r="F254" s="101" t="s">
        <v>46</v>
      </c>
      <c r="G254" s="101" t="s">
        <v>47</v>
      </c>
      <c r="H254" s="101" t="s">
        <v>657</v>
      </c>
      <c r="I254" s="101" t="s">
        <v>658</v>
      </c>
      <c r="J254" s="101" t="s">
        <v>55</v>
      </c>
      <c r="K254" s="101" t="s">
        <v>56</v>
      </c>
      <c r="L254" s="101" t="str">
        <f t="shared" si="4"/>
        <v>09</v>
      </c>
      <c r="M254" s="101" t="s">
        <v>73</v>
      </c>
      <c r="N254" s="101" t="s">
        <v>74</v>
      </c>
      <c r="O254" s="101" t="s">
        <v>42</v>
      </c>
      <c r="P254" s="101" t="s">
        <v>42</v>
      </c>
      <c r="Q254" s="101" t="s">
        <v>522</v>
      </c>
    </row>
    <row r="255" spans="1:17" x14ac:dyDescent="0.3">
      <c r="A255" s="101" t="s">
        <v>659</v>
      </c>
      <c r="B255" s="101">
        <v>-750</v>
      </c>
      <c r="C255" s="101" t="s">
        <v>837</v>
      </c>
      <c r="D255" s="101" t="s">
        <v>51</v>
      </c>
      <c r="E255" s="101" t="s">
        <v>52</v>
      </c>
      <c r="F255" s="101" t="s">
        <v>34</v>
      </c>
      <c r="G255" s="101" t="s">
        <v>35</v>
      </c>
      <c r="H255" s="101" t="s">
        <v>53</v>
      </c>
      <c r="I255" s="101" t="s">
        <v>54</v>
      </c>
      <c r="J255" s="101" t="s">
        <v>55</v>
      </c>
      <c r="K255" s="101" t="s">
        <v>56</v>
      </c>
      <c r="L255" s="101" t="str">
        <f t="shared" si="4"/>
        <v>09</v>
      </c>
      <c r="M255" s="101" t="s">
        <v>73</v>
      </c>
      <c r="N255" s="101" t="s">
        <v>74</v>
      </c>
      <c r="O255" s="101" t="s">
        <v>42</v>
      </c>
      <c r="P255" s="101" t="s">
        <v>42</v>
      </c>
      <c r="Q255" s="101" t="s">
        <v>522</v>
      </c>
    </row>
    <row r="256" spans="1:17" x14ac:dyDescent="0.3">
      <c r="A256" s="101" t="s">
        <v>660</v>
      </c>
      <c r="B256" s="101">
        <v>-3542</v>
      </c>
      <c r="C256" s="101" t="s">
        <v>837</v>
      </c>
      <c r="D256" s="101" t="s">
        <v>51</v>
      </c>
      <c r="E256" s="101" t="s">
        <v>52</v>
      </c>
      <c r="F256" s="101" t="s">
        <v>34</v>
      </c>
      <c r="G256" s="101" t="s">
        <v>35</v>
      </c>
      <c r="H256" s="101" t="s">
        <v>53</v>
      </c>
      <c r="I256" s="101" t="s">
        <v>54</v>
      </c>
      <c r="J256" s="101" t="s">
        <v>55</v>
      </c>
      <c r="K256" s="101" t="s">
        <v>56</v>
      </c>
      <c r="L256" s="101" t="str">
        <f t="shared" si="4"/>
        <v>09</v>
      </c>
      <c r="M256" s="101" t="s">
        <v>73</v>
      </c>
      <c r="N256" s="101" t="s">
        <v>74</v>
      </c>
      <c r="O256" s="101" t="s">
        <v>42</v>
      </c>
      <c r="P256" s="101" t="s">
        <v>42</v>
      </c>
      <c r="Q256" s="101" t="s">
        <v>522</v>
      </c>
    </row>
    <row r="257" spans="1:17" x14ac:dyDescent="0.3">
      <c r="A257" s="101" t="s">
        <v>661</v>
      </c>
      <c r="B257" s="101">
        <v>53184</v>
      </c>
      <c r="C257" s="101" t="s">
        <v>837</v>
      </c>
      <c r="D257" s="101" t="s">
        <v>51</v>
      </c>
      <c r="E257" s="101" t="s">
        <v>52</v>
      </c>
      <c r="F257" s="101" t="s">
        <v>34</v>
      </c>
      <c r="G257" s="101" t="s">
        <v>35</v>
      </c>
      <c r="H257" s="101" t="s">
        <v>53</v>
      </c>
      <c r="I257" s="101" t="s">
        <v>54</v>
      </c>
      <c r="J257" s="101" t="s">
        <v>55</v>
      </c>
      <c r="K257" s="101" t="s">
        <v>56</v>
      </c>
      <c r="L257" s="101" t="str">
        <f t="shared" si="4"/>
        <v>09</v>
      </c>
      <c r="M257" s="101" t="s">
        <v>73</v>
      </c>
      <c r="N257" s="101" t="s">
        <v>74</v>
      </c>
      <c r="O257" s="101" t="s">
        <v>42</v>
      </c>
      <c r="P257" s="101" t="s">
        <v>42</v>
      </c>
      <c r="Q257" s="101" t="s">
        <v>522</v>
      </c>
    </row>
    <row r="258" spans="1:17" x14ac:dyDescent="0.3">
      <c r="A258" s="101" t="s">
        <v>661</v>
      </c>
      <c r="B258" s="101">
        <v>53184</v>
      </c>
      <c r="C258" s="101" t="s">
        <v>832</v>
      </c>
      <c r="D258" s="101" t="s">
        <v>541</v>
      </c>
      <c r="E258" s="101" t="s">
        <v>527</v>
      </c>
      <c r="F258" s="101" t="s">
        <v>46</v>
      </c>
      <c r="G258" s="101" t="s">
        <v>47</v>
      </c>
      <c r="H258" s="101" t="s">
        <v>657</v>
      </c>
      <c r="I258" s="101" t="s">
        <v>658</v>
      </c>
      <c r="J258" s="101" t="s">
        <v>55</v>
      </c>
      <c r="K258" s="101" t="s">
        <v>56</v>
      </c>
      <c r="L258" s="101" t="str">
        <f t="shared" si="4"/>
        <v>09</v>
      </c>
      <c r="M258" s="101" t="s">
        <v>73</v>
      </c>
      <c r="N258" s="101" t="s">
        <v>74</v>
      </c>
      <c r="O258" s="101" t="s">
        <v>42</v>
      </c>
      <c r="P258" s="101" t="s">
        <v>42</v>
      </c>
      <c r="Q258" s="101" t="s">
        <v>522</v>
      </c>
    </row>
    <row r="259" spans="1:17" x14ac:dyDescent="0.3">
      <c r="A259" s="101" t="s">
        <v>662</v>
      </c>
      <c r="B259" s="101">
        <v>-2000</v>
      </c>
      <c r="C259" s="101" t="s">
        <v>837</v>
      </c>
      <c r="D259" s="101" t="s">
        <v>51</v>
      </c>
      <c r="E259" s="101" t="s">
        <v>52</v>
      </c>
      <c r="F259" s="101" t="s">
        <v>34</v>
      </c>
      <c r="G259" s="101" t="s">
        <v>35</v>
      </c>
      <c r="H259" s="101" t="s">
        <v>53</v>
      </c>
      <c r="I259" s="101" t="s">
        <v>54</v>
      </c>
      <c r="J259" s="101" t="s">
        <v>55</v>
      </c>
      <c r="K259" s="101" t="s">
        <v>56</v>
      </c>
      <c r="L259" s="101" t="str">
        <f t="shared" si="4"/>
        <v>09</v>
      </c>
      <c r="M259" s="101" t="s">
        <v>57</v>
      </c>
      <c r="N259" s="101" t="s">
        <v>58</v>
      </c>
      <c r="O259" s="101" t="s">
        <v>42</v>
      </c>
      <c r="P259" s="101" t="s">
        <v>42</v>
      </c>
      <c r="Q259" s="101" t="s">
        <v>522</v>
      </c>
    </row>
    <row r="260" spans="1:17" x14ac:dyDescent="0.3">
      <c r="A260" s="101" t="s">
        <v>663</v>
      </c>
      <c r="B260" s="101">
        <v>12090</v>
      </c>
      <c r="C260" s="101" t="s">
        <v>837</v>
      </c>
      <c r="D260" s="101" t="s">
        <v>51</v>
      </c>
      <c r="E260" s="101" t="s">
        <v>52</v>
      </c>
      <c r="F260" s="101" t="s">
        <v>34</v>
      </c>
      <c r="G260" s="101" t="s">
        <v>35</v>
      </c>
      <c r="H260" s="101" t="s">
        <v>53</v>
      </c>
      <c r="I260" s="101" t="s">
        <v>54</v>
      </c>
      <c r="J260" s="101" t="s">
        <v>55</v>
      </c>
      <c r="K260" s="101" t="s">
        <v>56</v>
      </c>
      <c r="L260" s="101" t="str">
        <f t="shared" si="4"/>
        <v>09</v>
      </c>
      <c r="M260" s="101" t="s">
        <v>57</v>
      </c>
      <c r="N260" s="101" t="s">
        <v>58</v>
      </c>
      <c r="O260" s="101" t="s">
        <v>42</v>
      </c>
      <c r="P260" s="101" t="s">
        <v>42</v>
      </c>
      <c r="Q260" s="101" t="s">
        <v>522</v>
      </c>
    </row>
    <row r="261" spans="1:17" x14ac:dyDescent="0.3">
      <c r="A261" s="101" t="s">
        <v>664</v>
      </c>
      <c r="B261" s="101">
        <v>6750</v>
      </c>
      <c r="C261" s="101" t="s">
        <v>832</v>
      </c>
      <c r="D261" s="101" t="s">
        <v>541</v>
      </c>
      <c r="E261" s="101" t="s">
        <v>527</v>
      </c>
      <c r="F261" s="101" t="s">
        <v>46</v>
      </c>
      <c r="G261" s="101" t="s">
        <v>47</v>
      </c>
      <c r="H261" s="101" t="s">
        <v>657</v>
      </c>
      <c r="I261" s="101" t="s">
        <v>658</v>
      </c>
      <c r="J261" s="101" t="s">
        <v>55</v>
      </c>
      <c r="K261" s="101" t="s">
        <v>56</v>
      </c>
      <c r="L261" s="101" t="str">
        <f t="shared" si="4"/>
        <v>09</v>
      </c>
      <c r="M261" s="101" t="s">
        <v>57</v>
      </c>
      <c r="N261" s="101" t="s">
        <v>58</v>
      </c>
      <c r="O261" s="101" t="s">
        <v>42</v>
      </c>
      <c r="P261" s="101" t="s">
        <v>42</v>
      </c>
      <c r="Q261" s="101" t="s">
        <v>522</v>
      </c>
    </row>
    <row r="262" spans="1:17" x14ac:dyDescent="0.3">
      <c r="A262" s="101" t="s">
        <v>562</v>
      </c>
      <c r="B262" s="101">
        <v>16740</v>
      </c>
      <c r="C262" s="101" t="s">
        <v>832</v>
      </c>
      <c r="D262" s="101" t="s">
        <v>541</v>
      </c>
      <c r="E262" s="101" t="s">
        <v>527</v>
      </c>
      <c r="F262" s="101" t="s">
        <v>46</v>
      </c>
      <c r="G262" s="101" t="s">
        <v>47</v>
      </c>
      <c r="H262" s="101" t="s">
        <v>657</v>
      </c>
      <c r="I262" s="101" t="s">
        <v>658</v>
      </c>
      <c r="J262" s="101" t="s">
        <v>55</v>
      </c>
      <c r="K262" s="101" t="s">
        <v>56</v>
      </c>
      <c r="L262" s="101" t="str">
        <f t="shared" si="4"/>
        <v>09</v>
      </c>
      <c r="M262" s="101" t="s">
        <v>57</v>
      </c>
      <c r="N262" s="101" t="s">
        <v>58</v>
      </c>
      <c r="O262" s="101" t="s">
        <v>42</v>
      </c>
      <c r="P262" s="101" t="s">
        <v>42</v>
      </c>
      <c r="Q262" s="101" t="s">
        <v>522</v>
      </c>
    </row>
    <row r="263" spans="1:17" x14ac:dyDescent="0.3">
      <c r="A263" s="101" t="s">
        <v>665</v>
      </c>
      <c r="B263" s="101">
        <v>-1997</v>
      </c>
      <c r="C263" s="101" t="s">
        <v>837</v>
      </c>
      <c r="D263" s="101" t="s">
        <v>51</v>
      </c>
      <c r="E263" s="101" t="s">
        <v>52</v>
      </c>
      <c r="F263" s="101" t="s">
        <v>34</v>
      </c>
      <c r="G263" s="101" t="s">
        <v>35</v>
      </c>
      <c r="H263" s="101" t="s">
        <v>53</v>
      </c>
      <c r="I263" s="101" t="s">
        <v>54</v>
      </c>
      <c r="J263" s="101" t="s">
        <v>55</v>
      </c>
      <c r="K263" s="101" t="s">
        <v>56</v>
      </c>
      <c r="L263" s="101" t="str">
        <f t="shared" si="4"/>
        <v>09</v>
      </c>
      <c r="M263" s="101" t="s">
        <v>57</v>
      </c>
      <c r="N263" s="101" t="s">
        <v>58</v>
      </c>
      <c r="O263" s="101" t="s">
        <v>42</v>
      </c>
      <c r="P263" s="101" t="s">
        <v>42</v>
      </c>
      <c r="Q263" s="101" t="s">
        <v>522</v>
      </c>
    </row>
    <row r="264" spans="1:17" x14ac:dyDescent="0.3">
      <c r="A264" s="101" t="s">
        <v>666</v>
      </c>
      <c r="B264" s="101">
        <v>32213</v>
      </c>
      <c r="C264" s="101" t="s">
        <v>837</v>
      </c>
      <c r="D264" s="101" t="s">
        <v>51</v>
      </c>
      <c r="E264" s="101" t="s">
        <v>52</v>
      </c>
      <c r="F264" s="101" t="s">
        <v>34</v>
      </c>
      <c r="G264" s="101" t="s">
        <v>35</v>
      </c>
      <c r="H264" s="101" t="s">
        <v>53</v>
      </c>
      <c r="I264" s="101" t="s">
        <v>54</v>
      </c>
      <c r="J264" s="101" t="s">
        <v>55</v>
      </c>
      <c r="K264" s="101" t="s">
        <v>56</v>
      </c>
      <c r="L264" s="101" t="str">
        <f t="shared" si="4"/>
        <v>09</v>
      </c>
      <c r="M264" s="101" t="s">
        <v>57</v>
      </c>
      <c r="N264" s="101" t="s">
        <v>58</v>
      </c>
      <c r="O264" s="101" t="s">
        <v>42</v>
      </c>
      <c r="P264" s="101" t="s">
        <v>42</v>
      </c>
      <c r="Q264" s="101" t="s">
        <v>522</v>
      </c>
    </row>
    <row r="265" spans="1:17" x14ac:dyDescent="0.3">
      <c r="A265" s="101" t="s">
        <v>666</v>
      </c>
      <c r="B265" s="101">
        <v>32213</v>
      </c>
      <c r="C265" s="101" t="s">
        <v>832</v>
      </c>
      <c r="D265" s="101" t="s">
        <v>541</v>
      </c>
      <c r="E265" s="101" t="s">
        <v>527</v>
      </c>
      <c r="F265" s="101" t="s">
        <v>46</v>
      </c>
      <c r="G265" s="101" t="s">
        <v>47</v>
      </c>
      <c r="H265" s="101" t="s">
        <v>657</v>
      </c>
      <c r="I265" s="101" t="s">
        <v>658</v>
      </c>
      <c r="J265" s="101" t="s">
        <v>55</v>
      </c>
      <c r="K265" s="101" t="s">
        <v>56</v>
      </c>
      <c r="L265" s="101" t="str">
        <f t="shared" si="4"/>
        <v>09</v>
      </c>
      <c r="M265" s="101" t="s">
        <v>57</v>
      </c>
      <c r="N265" s="101" t="s">
        <v>58</v>
      </c>
      <c r="O265" s="101" t="s">
        <v>42</v>
      </c>
      <c r="P265" s="101" t="s">
        <v>42</v>
      </c>
      <c r="Q265" s="101" t="s">
        <v>522</v>
      </c>
    </row>
    <row r="266" spans="1:17" x14ac:dyDescent="0.3">
      <c r="A266" s="101" t="s">
        <v>52</v>
      </c>
      <c r="B266" s="101">
        <v>15604</v>
      </c>
      <c r="C266" s="101" t="s">
        <v>837</v>
      </c>
      <c r="D266" s="101" t="s">
        <v>51</v>
      </c>
      <c r="E266" s="101" t="s">
        <v>52</v>
      </c>
      <c r="F266" s="101" t="s">
        <v>34</v>
      </c>
      <c r="G266" s="101" t="s">
        <v>35</v>
      </c>
      <c r="H266" s="101" t="s">
        <v>65</v>
      </c>
      <c r="I266" s="101" t="s">
        <v>66</v>
      </c>
      <c r="J266" s="101" t="s">
        <v>55</v>
      </c>
      <c r="K266" s="101" t="s">
        <v>56</v>
      </c>
      <c r="L266" s="101" t="str">
        <f t="shared" si="4"/>
        <v>09</v>
      </c>
      <c r="M266" s="101" t="s">
        <v>57</v>
      </c>
      <c r="N266" s="101" t="s">
        <v>58</v>
      </c>
      <c r="O266" s="101" t="s">
        <v>42</v>
      </c>
      <c r="P266" s="101" t="s">
        <v>42</v>
      </c>
      <c r="Q266" s="101" t="s">
        <v>522</v>
      </c>
    </row>
    <row r="267" spans="1:17" x14ac:dyDescent="0.3">
      <c r="A267" s="101" t="s">
        <v>667</v>
      </c>
      <c r="B267" s="101">
        <v>-15604</v>
      </c>
      <c r="C267" s="101" t="s">
        <v>837</v>
      </c>
      <c r="D267" s="101" t="s">
        <v>51</v>
      </c>
      <c r="E267" s="101" t="s">
        <v>52</v>
      </c>
      <c r="F267" s="101" t="s">
        <v>34</v>
      </c>
      <c r="G267" s="101" t="s">
        <v>35</v>
      </c>
      <c r="H267" s="101" t="s">
        <v>53</v>
      </c>
      <c r="I267" s="101" t="s">
        <v>54</v>
      </c>
      <c r="J267" s="101" t="s">
        <v>55</v>
      </c>
      <c r="K267" s="101" t="s">
        <v>56</v>
      </c>
      <c r="L267" s="101" t="str">
        <f t="shared" si="4"/>
        <v>09</v>
      </c>
      <c r="M267" s="101" t="s">
        <v>57</v>
      </c>
      <c r="N267" s="101" t="s">
        <v>58</v>
      </c>
      <c r="O267" s="101" t="s">
        <v>42</v>
      </c>
      <c r="P267" s="101" t="s">
        <v>42</v>
      </c>
      <c r="Q267" s="101" t="s">
        <v>522</v>
      </c>
    </row>
    <row r="268" spans="1:17" x14ac:dyDescent="0.3">
      <c r="A268" s="101" t="s">
        <v>247</v>
      </c>
      <c r="B268" s="101">
        <v>9983</v>
      </c>
      <c r="C268" s="101" t="s">
        <v>837</v>
      </c>
      <c r="D268" s="101" t="s">
        <v>499</v>
      </c>
      <c r="E268" s="101" t="s">
        <v>500</v>
      </c>
      <c r="F268" s="101" t="s">
        <v>34</v>
      </c>
      <c r="G268" s="101" t="s">
        <v>35</v>
      </c>
      <c r="H268" s="101" t="s">
        <v>501</v>
      </c>
      <c r="I268" s="101" t="s">
        <v>502</v>
      </c>
      <c r="J268" s="101" t="s">
        <v>494</v>
      </c>
      <c r="K268" s="101" t="s">
        <v>495</v>
      </c>
      <c r="L268" s="101" t="str">
        <f t="shared" si="4"/>
        <v>05</v>
      </c>
      <c r="M268" s="101" t="s">
        <v>496</v>
      </c>
      <c r="N268" s="101" t="s">
        <v>497</v>
      </c>
      <c r="O268" s="101" t="s">
        <v>42</v>
      </c>
      <c r="P268" s="101" t="s">
        <v>42</v>
      </c>
      <c r="Q268" s="101" t="s">
        <v>522</v>
      </c>
    </row>
    <row r="269" spans="1:17" x14ac:dyDescent="0.3">
      <c r="A269" s="101" t="s">
        <v>668</v>
      </c>
      <c r="B269" s="101">
        <v>3500</v>
      </c>
      <c r="C269" s="101" t="s">
        <v>837</v>
      </c>
      <c r="D269" s="101" t="s">
        <v>84</v>
      </c>
      <c r="E269" s="101" t="s">
        <v>85</v>
      </c>
      <c r="F269" s="101" t="s">
        <v>34</v>
      </c>
      <c r="G269" s="101" t="s">
        <v>35</v>
      </c>
      <c r="H269" s="101" t="s">
        <v>42</v>
      </c>
      <c r="I269" s="101" t="s">
        <v>42</v>
      </c>
      <c r="J269" s="101" t="s">
        <v>293</v>
      </c>
      <c r="K269" s="101" t="s">
        <v>294</v>
      </c>
      <c r="L269" s="101" t="str">
        <f t="shared" si="4"/>
        <v>08</v>
      </c>
      <c r="M269" s="101" t="s">
        <v>295</v>
      </c>
      <c r="N269" s="101" t="s">
        <v>296</v>
      </c>
      <c r="O269" s="101" t="s">
        <v>42</v>
      </c>
      <c r="P269" s="101" t="s">
        <v>42</v>
      </c>
      <c r="Q269" s="101" t="s">
        <v>522</v>
      </c>
    </row>
    <row r="270" spans="1:17" x14ac:dyDescent="0.3">
      <c r="A270" s="101" t="s">
        <v>668</v>
      </c>
      <c r="B270" s="101">
        <v>3500</v>
      </c>
      <c r="C270" s="101" t="s">
        <v>832</v>
      </c>
      <c r="D270" s="101" t="s">
        <v>558</v>
      </c>
      <c r="E270" s="101" t="s">
        <v>559</v>
      </c>
      <c r="F270" s="101" t="s">
        <v>46</v>
      </c>
      <c r="G270" s="101" t="s">
        <v>47</v>
      </c>
      <c r="H270" s="101" t="s">
        <v>42</v>
      </c>
      <c r="I270" s="101" t="s">
        <v>42</v>
      </c>
      <c r="J270" s="101" t="s">
        <v>293</v>
      </c>
      <c r="K270" s="101" t="s">
        <v>294</v>
      </c>
      <c r="L270" s="101" t="str">
        <f t="shared" si="4"/>
        <v>08</v>
      </c>
      <c r="M270" s="101" t="s">
        <v>295</v>
      </c>
      <c r="N270" s="101" t="s">
        <v>296</v>
      </c>
      <c r="O270" s="101" t="s">
        <v>42</v>
      </c>
      <c r="P270" s="101" t="s">
        <v>42</v>
      </c>
      <c r="Q270" s="101" t="s">
        <v>522</v>
      </c>
    </row>
    <row r="271" spans="1:17" x14ac:dyDescent="0.3">
      <c r="A271" s="101" t="s">
        <v>669</v>
      </c>
      <c r="B271" s="101">
        <v>20000</v>
      </c>
      <c r="C271" s="101" t="s">
        <v>832</v>
      </c>
      <c r="D271" s="101" t="s">
        <v>526</v>
      </c>
      <c r="E271" s="101" t="s">
        <v>527</v>
      </c>
      <c r="F271" s="101" t="s">
        <v>397</v>
      </c>
      <c r="G271" s="101" t="s">
        <v>398</v>
      </c>
      <c r="H271" s="101" t="s">
        <v>606</v>
      </c>
      <c r="I271" s="101" t="s">
        <v>607</v>
      </c>
      <c r="J271" s="101" t="s">
        <v>293</v>
      </c>
      <c r="K271" s="101" t="s">
        <v>294</v>
      </c>
      <c r="L271" s="101" t="str">
        <f t="shared" si="4"/>
        <v>08</v>
      </c>
      <c r="M271" s="101" t="s">
        <v>295</v>
      </c>
      <c r="N271" s="101" t="s">
        <v>296</v>
      </c>
      <c r="O271" s="101" t="s">
        <v>42</v>
      </c>
      <c r="P271" s="101" t="s">
        <v>42</v>
      </c>
      <c r="Q271" s="101" t="s">
        <v>522</v>
      </c>
    </row>
    <row r="272" spans="1:17" x14ac:dyDescent="0.3">
      <c r="A272" s="101" t="s">
        <v>669</v>
      </c>
      <c r="B272" s="101">
        <v>20000</v>
      </c>
      <c r="C272" s="101" t="s">
        <v>830</v>
      </c>
      <c r="D272" s="101" t="s">
        <v>18</v>
      </c>
      <c r="E272" s="101" t="s">
        <v>19</v>
      </c>
      <c r="F272" s="101" t="s">
        <v>20</v>
      </c>
      <c r="G272" s="101" t="s">
        <v>21</v>
      </c>
      <c r="H272" s="101" t="s">
        <v>670</v>
      </c>
      <c r="I272" s="101" t="s">
        <v>671</v>
      </c>
      <c r="J272" s="101" t="s">
        <v>293</v>
      </c>
      <c r="K272" s="101" t="s">
        <v>294</v>
      </c>
      <c r="L272" s="101" t="str">
        <f t="shared" si="4"/>
        <v>08</v>
      </c>
      <c r="M272" s="101" t="s">
        <v>295</v>
      </c>
      <c r="N272" s="101" t="s">
        <v>296</v>
      </c>
      <c r="O272" s="101" t="s">
        <v>42</v>
      </c>
      <c r="P272" s="101" t="s">
        <v>42</v>
      </c>
      <c r="Q272" s="101" t="s">
        <v>522</v>
      </c>
    </row>
    <row r="273" spans="1:17" x14ac:dyDescent="0.3">
      <c r="A273" s="101" t="s">
        <v>672</v>
      </c>
      <c r="B273" s="101">
        <v>1644</v>
      </c>
      <c r="C273" s="101" t="s">
        <v>837</v>
      </c>
      <c r="D273" s="101" t="s">
        <v>567</v>
      </c>
      <c r="E273" s="101" t="s">
        <v>568</v>
      </c>
      <c r="F273" s="101" t="s">
        <v>34</v>
      </c>
      <c r="G273" s="101" t="s">
        <v>35</v>
      </c>
      <c r="H273" s="101" t="s">
        <v>42</v>
      </c>
      <c r="I273" s="101" t="s">
        <v>42</v>
      </c>
      <c r="J273" s="101" t="s">
        <v>300</v>
      </c>
      <c r="K273" s="101" t="s">
        <v>301</v>
      </c>
      <c r="L273" s="101" t="str">
        <f t="shared" si="4"/>
        <v>09</v>
      </c>
      <c r="M273" s="101" t="s">
        <v>569</v>
      </c>
      <c r="N273" s="101" t="s">
        <v>570</v>
      </c>
      <c r="O273" s="101" t="s">
        <v>42</v>
      </c>
      <c r="P273" s="101" t="s">
        <v>42</v>
      </c>
      <c r="Q273" s="101" t="s">
        <v>522</v>
      </c>
    </row>
    <row r="274" spans="1:17" x14ac:dyDescent="0.3">
      <c r="A274" s="101" t="s">
        <v>673</v>
      </c>
      <c r="B274" s="101">
        <v>675</v>
      </c>
      <c r="C274" s="101" t="s">
        <v>837</v>
      </c>
      <c r="D274" s="101" t="s">
        <v>567</v>
      </c>
      <c r="E274" s="101" t="s">
        <v>568</v>
      </c>
      <c r="F274" s="101" t="s">
        <v>34</v>
      </c>
      <c r="G274" s="101" t="s">
        <v>35</v>
      </c>
      <c r="H274" s="101" t="s">
        <v>42</v>
      </c>
      <c r="I274" s="101" t="s">
        <v>42</v>
      </c>
      <c r="J274" s="101" t="s">
        <v>531</v>
      </c>
      <c r="K274" s="101" t="s">
        <v>532</v>
      </c>
      <c r="L274" s="101" t="str">
        <f t="shared" si="4"/>
        <v>09</v>
      </c>
      <c r="M274" s="101" t="s">
        <v>569</v>
      </c>
      <c r="N274" s="101" t="s">
        <v>570</v>
      </c>
      <c r="O274" s="101" t="s">
        <v>42</v>
      </c>
      <c r="P274" s="101" t="s">
        <v>42</v>
      </c>
      <c r="Q274" s="101" t="s">
        <v>522</v>
      </c>
    </row>
    <row r="275" spans="1:17" x14ac:dyDescent="0.3">
      <c r="A275" s="101" t="s">
        <v>228</v>
      </c>
      <c r="B275" s="101">
        <v>365</v>
      </c>
      <c r="C275" s="101" t="s">
        <v>836</v>
      </c>
      <c r="D275" s="101" t="s">
        <v>256</v>
      </c>
      <c r="E275" s="101" t="s">
        <v>257</v>
      </c>
      <c r="F275" s="101" t="s">
        <v>34</v>
      </c>
      <c r="G275" s="101" t="s">
        <v>35</v>
      </c>
      <c r="H275" s="101" t="s">
        <v>42</v>
      </c>
      <c r="I275" s="101" t="s">
        <v>42</v>
      </c>
      <c r="J275" s="101" t="s">
        <v>338</v>
      </c>
      <c r="K275" s="101" t="s">
        <v>339</v>
      </c>
      <c r="L275" s="101" t="str">
        <f t="shared" si="4"/>
        <v>10</v>
      </c>
      <c r="M275" s="101" t="s">
        <v>221</v>
      </c>
      <c r="N275" s="101" t="s">
        <v>222</v>
      </c>
      <c r="O275" s="101" t="s">
        <v>42</v>
      </c>
      <c r="P275" s="101" t="s">
        <v>42</v>
      </c>
      <c r="Q275" s="101" t="s">
        <v>522</v>
      </c>
    </row>
    <row r="276" spans="1:17" x14ac:dyDescent="0.3">
      <c r="A276" s="101" t="s">
        <v>228</v>
      </c>
      <c r="B276" s="101">
        <v>15043</v>
      </c>
      <c r="C276" s="101" t="s">
        <v>836</v>
      </c>
      <c r="D276" s="101" t="s">
        <v>258</v>
      </c>
      <c r="E276" s="101" t="s">
        <v>259</v>
      </c>
      <c r="F276" s="101" t="s">
        <v>34</v>
      </c>
      <c r="G276" s="101" t="s">
        <v>35</v>
      </c>
      <c r="H276" s="101" t="s">
        <v>42</v>
      </c>
      <c r="I276" s="101" t="s">
        <v>42</v>
      </c>
      <c r="J276" s="101" t="s">
        <v>338</v>
      </c>
      <c r="K276" s="101" t="s">
        <v>339</v>
      </c>
      <c r="L276" s="101" t="str">
        <f t="shared" si="4"/>
        <v>10</v>
      </c>
      <c r="M276" s="101" t="s">
        <v>221</v>
      </c>
      <c r="N276" s="101" t="s">
        <v>222</v>
      </c>
      <c r="O276" s="101" t="s">
        <v>42</v>
      </c>
      <c r="P276" s="101" t="s">
        <v>42</v>
      </c>
      <c r="Q276" s="101" t="s">
        <v>522</v>
      </c>
    </row>
    <row r="277" spans="1:17" x14ac:dyDescent="0.3">
      <c r="A277" s="101" t="s">
        <v>228</v>
      </c>
      <c r="B277" s="101">
        <v>45939</v>
      </c>
      <c r="C277" s="101" t="s">
        <v>836</v>
      </c>
      <c r="D277" s="101" t="s">
        <v>99</v>
      </c>
      <c r="E277" s="101" t="s">
        <v>100</v>
      </c>
      <c r="F277" s="101" t="s">
        <v>34</v>
      </c>
      <c r="G277" s="101" t="s">
        <v>35</v>
      </c>
      <c r="H277" s="101" t="s">
        <v>42</v>
      </c>
      <c r="I277" s="101" t="s">
        <v>42</v>
      </c>
      <c r="J277" s="101" t="s">
        <v>338</v>
      </c>
      <c r="K277" s="101" t="s">
        <v>339</v>
      </c>
      <c r="L277" s="101" t="str">
        <f t="shared" si="4"/>
        <v>10</v>
      </c>
      <c r="M277" s="101" t="s">
        <v>221</v>
      </c>
      <c r="N277" s="101" t="s">
        <v>222</v>
      </c>
      <c r="O277" s="101" t="s">
        <v>42</v>
      </c>
      <c r="P277" s="101" t="s">
        <v>42</v>
      </c>
      <c r="Q277" s="101" t="s">
        <v>522</v>
      </c>
    </row>
    <row r="278" spans="1:17" x14ac:dyDescent="0.3">
      <c r="A278" s="101" t="s">
        <v>674</v>
      </c>
      <c r="B278" s="101">
        <v>6750</v>
      </c>
      <c r="C278" s="101" t="s">
        <v>837</v>
      </c>
      <c r="D278" s="101" t="s">
        <v>51</v>
      </c>
      <c r="E278" s="101" t="s">
        <v>52</v>
      </c>
      <c r="F278" s="101" t="s">
        <v>34</v>
      </c>
      <c r="G278" s="101" t="s">
        <v>35</v>
      </c>
      <c r="H278" s="101" t="s">
        <v>42</v>
      </c>
      <c r="I278" s="101" t="s">
        <v>42</v>
      </c>
      <c r="J278" s="101" t="s">
        <v>338</v>
      </c>
      <c r="K278" s="101" t="s">
        <v>339</v>
      </c>
      <c r="L278" s="101" t="str">
        <f t="shared" si="4"/>
        <v>10</v>
      </c>
      <c r="M278" s="101" t="s">
        <v>234</v>
      </c>
      <c r="N278" s="101" t="s">
        <v>235</v>
      </c>
      <c r="O278" s="101" t="s">
        <v>42</v>
      </c>
      <c r="P278" s="101" t="s">
        <v>42</v>
      </c>
      <c r="Q278" s="101" t="s">
        <v>522</v>
      </c>
    </row>
    <row r="279" spans="1:17" x14ac:dyDescent="0.3">
      <c r="A279" s="101" t="s">
        <v>675</v>
      </c>
      <c r="B279" s="101">
        <v>118</v>
      </c>
      <c r="C279" s="101" t="s">
        <v>836</v>
      </c>
      <c r="D279" s="101" t="s">
        <v>256</v>
      </c>
      <c r="E279" s="101" t="s">
        <v>257</v>
      </c>
      <c r="F279" s="101" t="s">
        <v>34</v>
      </c>
      <c r="G279" s="101" t="s">
        <v>35</v>
      </c>
      <c r="H279" s="101" t="s">
        <v>42</v>
      </c>
      <c r="I279" s="101" t="s">
        <v>42</v>
      </c>
      <c r="J279" s="101" t="s">
        <v>338</v>
      </c>
      <c r="K279" s="101" t="s">
        <v>339</v>
      </c>
      <c r="L279" s="101" t="str">
        <f t="shared" si="4"/>
        <v>10</v>
      </c>
      <c r="M279" s="101" t="s">
        <v>234</v>
      </c>
      <c r="N279" s="101" t="s">
        <v>235</v>
      </c>
      <c r="O279" s="101" t="s">
        <v>42</v>
      </c>
      <c r="P279" s="101" t="s">
        <v>42</v>
      </c>
      <c r="Q279" s="101" t="s">
        <v>522</v>
      </c>
    </row>
    <row r="280" spans="1:17" x14ac:dyDescent="0.3">
      <c r="A280" s="101" t="s">
        <v>674</v>
      </c>
      <c r="B280" s="101">
        <v>6750</v>
      </c>
      <c r="C280" s="101" t="s">
        <v>832</v>
      </c>
      <c r="D280" s="101" t="s">
        <v>558</v>
      </c>
      <c r="E280" s="101" t="s">
        <v>559</v>
      </c>
      <c r="F280" s="101" t="s">
        <v>46</v>
      </c>
      <c r="G280" s="101" t="s">
        <v>47</v>
      </c>
      <c r="H280" s="101" t="s">
        <v>42</v>
      </c>
      <c r="I280" s="101" t="s">
        <v>42</v>
      </c>
      <c r="J280" s="101" t="s">
        <v>338</v>
      </c>
      <c r="K280" s="101" t="s">
        <v>339</v>
      </c>
      <c r="L280" s="101" t="str">
        <f t="shared" si="4"/>
        <v>10</v>
      </c>
      <c r="M280" s="101" t="s">
        <v>234</v>
      </c>
      <c r="N280" s="101" t="s">
        <v>235</v>
      </c>
      <c r="O280" s="101" t="s">
        <v>42</v>
      </c>
      <c r="P280" s="101" t="s">
        <v>42</v>
      </c>
      <c r="Q280" s="101" t="s">
        <v>522</v>
      </c>
    </row>
    <row r="281" spans="1:17" x14ac:dyDescent="0.3">
      <c r="A281" s="101" t="s">
        <v>675</v>
      </c>
      <c r="B281" s="101">
        <v>4876</v>
      </c>
      <c r="C281" s="101" t="s">
        <v>836</v>
      </c>
      <c r="D281" s="101" t="s">
        <v>258</v>
      </c>
      <c r="E281" s="101" t="s">
        <v>259</v>
      </c>
      <c r="F281" s="101" t="s">
        <v>34</v>
      </c>
      <c r="G281" s="101" t="s">
        <v>35</v>
      </c>
      <c r="H281" s="101" t="s">
        <v>42</v>
      </c>
      <c r="I281" s="101" t="s">
        <v>42</v>
      </c>
      <c r="J281" s="101" t="s">
        <v>338</v>
      </c>
      <c r="K281" s="101" t="s">
        <v>339</v>
      </c>
      <c r="L281" s="101" t="str">
        <f t="shared" si="4"/>
        <v>10</v>
      </c>
      <c r="M281" s="101" t="s">
        <v>234</v>
      </c>
      <c r="N281" s="101" t="s">
        <v>235</v>
      </c>
      <c r="O281" s="101" t="s">
        <v>42</v>
      </c>
      <c r="P281" s="101" t="s">
        <v>42</v>
      </c>
      <c r="Q281" s="101" t="s">
        <v>522</v>
      </c>
    </row>
    <row r="282" spans="1:17" x14ac:dyDescent="0.3">
      <c r="A282" s="101" t="s">
        <v>675</v>
      </c>
      <c r="B282" s="101">
        <v>14775</v>
      </c>
      <c r="C282" s="101" t="s">
        <v>836</v>
      </c>
      <c r="D282" s="101" t="s">
        <v>99</v>
      </c>
      <c r="E282" s="101" t="s">
        <v>100</v>
      </c>
      <c r="F282" s="101" t="s">
        <v>34</v>
      </c>
      <c r="G282" s="101" t="s">
        <v>35</v>
      </c>
      <c r="H282" s="101" t="s">
        <v>42</v>
      </c>
      <c r="I282" s="101" t="s">
        <v>42</v>
      </c>
      <c r="J282" s="101" t="s">
        <v>338</v>
      </c>
      <c r="K282" s="101" t="s">
        <v>339</v>
      </c>
      <c r="L282" s="101" t="str">
        <f t="shared" si="4"/>
        <v>10</v>
      </c>
      <c r="M282" s="101" t="s">
        <v>234</v>
      </c>
      <c r="N282" s="101" t="s">
        <v>235</v>
      </c>
      <c r="O282" s="101" t="s">
        <v>42</v>
      </c>
      <c r="P282" s="101" t="s">
        <v>42</v>
      </c>
      <c r="Q282" s="101" t="s">
        <v>522</v>
      </c>
    </row>
    <row r="283" spans="1:17" x14ac:dyDescent="0.3">
      <c r="A283" s="101" t="s">
        <v>675</v>
      </c>
      <c r="B283" s="101">
        <v>19769</v>
      </c>
      <c r="C283" s="101" t="s">
        <v>832</v>
      </c>
      <c r="D283" s="101" t="s">
        <v>541</v>
      </c>
      <c r="E283" s="101" t="s">
        <v>527</v>
      </c>
      <c r="F283" s="101" t="s">
        <v>46</v>
      </c>
      <c r="G283" s="101" t="s">
        <v>47</v>
      </c>
      <c r="H283" s="101" t="s">
        <v>42</v>
      </c>
      <c r="I283" s="101" t="s">
        <v>42</v>
      </c>
      <c r="J283" s="101" t="s">
        <v>338</v>
      </c>
      <c r="K283" s="101" t="s">
        <v>339</v>
      </c>
      <c r="L283" s="101" t="str">
        <f t="shared" si="4"/>
        <v>10</v>
      </c>
      <c r="M283" s="101" t="s">
        <v>234</v>
      </c>
      <c r="N283" s="101" t="s">
        <v>235</v>
      </c>
      <c r="O283" s="101" t="s">
        <v>42</v>
      </c>
      <c r="P283" s="101" t="s">
        <v>42</v>
      </c>
      <c r="Q283" s="101" t="s">
        <v>522</v>
      </c>
    </row>
    <row r="284" spans="1:17" x14ac:dyDescent="0.3">
      <c r="A284" s="101" t="s">
        <v>676</v>
      </c>
      <c r="B284" s="101">
        <v>4</v>
      </c>
      <c r="C284" s="101" t="s">
        <v>836</v>
      </c>
      <c r="D284" s="101" t="s">
        <v>677</v>
      </c>
      <c r="E284" s="101" t="s">
        <v>678</v>
      </c>
      <c r="F284" s="101" t="s">
        <v>34</v>
      </c>
      <c r="G284" s="101" t="s">
        <v>35</v>
      </c>
      <c r="H284" s="101" t="s">
        <v>42</v>
      </c>
      <c r="I284" s="101" t="s">
        <v>42</v>
      </c>
      <c r="J284" s="101" t="s">
        <v>338</v>
      </c>
      <c r="K284" s="101" t="s">
        <v>339</v>
      </c>
      <c r="L284" s="101" t="str">
        <f t="shared" si="4"/>
        <v>09</v>
      </c>
      <c r="M284" s="101" t="s">
        <v>159</v>
      </c>
      <c r="N284" s="101" t="s">
        <v>160</v>
      </c>
      <c r="O284" s="101" t="s">
        <v>42</v>
      </c>
      <c r="P284" s="101" t="s">
        <v>42</v>
      </c>
      <c r="Q284" s="101" t="s">
        <v>522</v>
      </c>
    </row>
    <row r="285" spans="1:17" x14ac:dyDescent="0.3">
      <c r="A285" s="101" t="s">
        <v>676</v>
      </c>
      <c r="B285" s="101">
        <v>185</v>
      </c>
      <c r="C285" s="101" t="s">
        <v>836</v>
      </c>
      <c r="D285" s="101" t="s">
        <v>679</v>
      </c>
      <c r="E285" s="101" t="s">
        <v>680</v>
      </c>
      <c r="F285" s="101" t="s">
        <v>34</v>
      </c>
      <c r="G285" s="101" t="s">
        <v>35</v>
      </c>
      <c r="H285" s="101" t="s">
        <v>42</v>
      </c>
      <c r="I285" s="101" t="s">
        <v>42</v>
      </c>
      <c r="J285" s="101" t="s">
        <v>338</v>
      </c>
      <c r="K285" s="101" t="s">
        <v>339</v>
      </c>
      <c r="L285" s="101" t="str">
        <f t="shared" si="4"/>
        <v>09</v>
      </c>
      <c r="M285" s="101" t="s">
        <v>159</v>
      </c>
      <c r="N285" s="101" t="s">
        <v>160</v>
      </c>
      <c r="O285" s="101" t="s">
        <v>42</v>
      </c>
      <c r="P285" s="101" t="s">
        <v>42</v>
      </c>
      <c r="Q285" s="101" t="s">
        <v>522</v>
      </c>
    </row>
    <row r="286" spans="1:17" x14ac:dyDescent="0.3">
      <c r="A286" s="101" t="s">
        <v>676</v>
      </c>
      <c r="B286" s="101">
        <v>561</v>
      </c>
      <c r="C286" s="101" t="s">
        <v>836</v>
      </c>
      <c r="D286" s="101" t="s">
        <v>681</v>
      </c>
      <c r="E286" s="101" t="s">
        <v>682</v>
      </c>
      <c r="F286" s="101" t="s">
        <v>34</v>
      </c>
      <c r="G286" s="101" t="s">
        <v>35</v>
      </c>
      <c r="H286" s="101" t="s">
        <v>42</v>
      </c>
      <c r="I286" s="101" t="s">
        <v>42</v>
      </c>
      <c r="J286" s="101" t="s">
        <v>338</v>
      </c>
      <c r="K286" s="101" t="s">
        <v>339</v>
      </c>
      <c r="L286" s="101" t="str">
        <f t="shared" si="4"/>
        <v>09</v>
      </c>
      <c r="M286" s="101" t="s">
        <v>159</v>
      </c>
      <c r="N286" s="101" t="s">
        <v>160</v>
      </c>
      <c r="O286" s="101" t="s">
        <v>42</v>
      </c>
      <c r="P286" s="101" t="s">
        <v>42</v>
      </c>
      <c r="Q286" s="101" t="s">
        <v>522</v>
      </c>
    </row>
    <row r="287" spans="1:17" x14ac:dyDescent="0.3">
      <c r="A287" s="101" t="s">
        <v>683</v>
      </c>
      <c r="B287" s="101">
        <v>400</v>
      </c>
      <c r="C287" s="101" t="s">
        <v>837</v>
      </c>
      <c r="D287" s="101" t="s">
        <v>84</v>
      </c>
      <c r="E287" s="101" t="s">
        <v>85</v>
      </c>
      <c r="F287" s="101" t="s">
        <v>34</v>
      </c>
      <c r="G287" s="101" t="s">
        <v>35</v>
      </c>
      <c r="H287" s="101" t="s">
        <v>42</v>
      </c>
      <c r="I287" s="101" t="s">
        <v>42</v>
      </c>
      <c r="J287" s="101" t="s">
        <v>684</v>
      </c>
      <c r="K287" s="101" t="s">
        <v>685</v>
      </c>
      <c r="L287" s="101" t="str">
        <f t="shared" si="4"/>
        <v>08</v>
      </c>
      <c r="M287" s="101" t="s">
        <v>686</v>
      </c>
      <c r="N287" s="101" t="s">
        <v>687</v>
      </c>
      <c r="O287" s="101" t="s">
        <v>42</v>
      </c>
      <c r="P287" s="101" t="s">
        <v>42</v>
      </c>
      <c r="Q287" s="101" t="s">
        <v>522</v>
      </c>
    </row>
    <row r="288" spans="1:17" x14ac:dyDescent="0.3">
      <c r="A288" s="101" t="s">
        <v>688</v>
      </c>
      <c r="B288" s="101">
        <v>400</v>
      </c>
      <c r="C288" s="101" t="s">
        <v>832</v>
      </c>
      <c r="D288" s="101" t="s">
        <v>558</v>
      </c>
      <c r="E288" s="101" t="s">
        <v>559</v>
      </c>
      <c r="F288" s="101" t="s">
        <v>46</v>
      </c>
      <c r="G288" s="101" t="s">
        <v>47</v>
      </c>
      <c r="H288" s="101" t="s">
        <v>42</v>
      </c>
      <c r="I288" s="101" t="s">
        <v>42</v>
      </c>
      <c r="J288" s="101" t="s">
        <v>684</v>
      </c>
      <c r="K288" s="101" t="s">
        <v>685</v>
      </c>
      <c r="L288" s="101" t="str">
        <f t="shared" si="4"/>
        <v>08</v>
      </c>
      <c r="M288" s="101" t="s">
        <v>686</v>
      </c>
      <c r="N288" s="101" t="s">
        <v>687</v>
      </c>
      <c r="O288" s="101" t="s">
        <v>42</v>
      </c>
      <c r="P288" s="101" t="s">
        <v>42</v>
      </c>
      <c r="Q288" s="101" t="s">
        <v>522</v>
      </c>
    </row>
    <row r="289" spans="1:17" x14ac:dyDescent="0.3">
      <c r="A289" s="101" t="s">
        <v>689</v>
      </c>
      <c r="B289" s="101">
        <v>12000</v>
      </c>
      <c r="C289" s="101" t="s">
        <v>832</v>
      </c>
      <c r="D289" s="101" t="s">
        <v>649</v>
      </c>
      <c r="E289" s="101" t="s">
        <v>650</v>
      </c>
      <c r="F289" s="101" t="s">
        <v>46</v>
      </c>
      <c r="G289" s="101" t="s">
        <v>47</v>
      </c>
      <c r="H289" s="101" t="s">
        <v>42</v>
      </c>
      <c r="I289" s="101" t="s">
        <v>42</v>
      </c>
      <c r="J289" s="101" t="s">
        <v>71</v>
      </c>
      <c r="K289" s="101" t="s">
        <v>72</v>
      </c>
      <c r="L289" s="101" t="str">
        <f t="shared" si="4"/>
        <v>09</v>
      </c>
      <c r="M289" s="101" t="s">
        <v>73</v>
      </c>
      <c r="N289" s="101" t="s">
        <v>74</v>
      </c>
      <c r="O289" s="101" t="s">
        <v>42</v>
      </c>
      <c r="P289" s="101" t="s">
        <v>42</v>
      </c>
      <c r="Q289" s="101" t="s">
        <v>522</v>
      </c>
    </row>
    <row r="290" spans="1:17" x14ac:dyDescent="0.3">
      <c r="A290" s="101" t="s">
        <v>689</v>
      </c>
      <c r="B290" s="101">
        <v>12000</v>
      </c>
      <c r="C290" s="101" t="s">
        <v>837</v>
      </c>
      <c r="D290" s="101" t="s">
        <v>179</v>
      </c>
      <c r="E290" s="101" t="s">
        <v>180</v>
      </c>
      <c r="F290" s="101" t="s">
        <v>34</v>
      </c>
      <c r="G290" s="101" t="s">
        <v>35</v>
      </c>
      <c r="H290" s="101" t="s">
        <v>42</v>
      </c>
      <c r="I290" s="101" t="s">
        <v>42</v>
      </c>
      <c r="J290" s="101" t="s">
        <v>71</v>
      </c>
      <c r="K290" s="101" t="s">
        <v>72</v>
      </c>
      <c r="L290" s="101" t="str">
        <f t="shared" si="4"/>
        <v>09</v>
      </c>
      <c r="M290" s="101" t="s">
        <v>73</v>
      </c>
      <c r="N290" s="101" t="s">
        <v>74</v>
      </c>
      <c r="O290" s="101" t="s">
        <v>42</v>
      </c>
      <c r="P290" s="101" t="s">
        <v>42</v>
      </c>
      <c r="Q290" s="101" t="s">
        <v>522</v>
      </c>
    </row>
    <row r="291" spans="1:17" x14ac:dyDescent="0.3">
      <c r="A291" s="101" t="s">
        <v>562</v>
      </c>
      <c r="B291" s="101">
        <v>1395</v>
      </c>
      <c r="C291" s="101" t="s">
        <v>837</v>
      </c>
      <c r="D291" s="101" t="s">
        <v>76</v>
      </c>
      <c r="E291" s="101" t="s">
        <v>77</v>
      </c>
      <c r="F291" s="101" t="s">
        <v>34</v>
      </c>
      <c r="G291" s="101" t="s">
        <v>35</v>
      </c>
      <c r="H291" s="101" t="s">
        <v>42</v>
      </c>
      <c r="I291" s="101" t="s">
        <v>42</v>
      </c>
      <c r="J291" s="101" t="s">
        <v>325</v>
      </c>
      <c r="K291" s="101" t="s">
        <v>326</v>
      </c>
      <c r="L291" s="101" t="str">
        <f t="shared" si="4"/>
        <v>09</v>
      </c>
      <c r="M291" s="101" t="s">
        <v>57</v>
      </c>
      <c r="N291" s="101" t="s">
        <v>58</v>
      </c>
      <c r="O291" s="101" t="s">
        <v>42</v>
      </c>
      <c r="P291" s="101" t="s">
        <v>42</v>
      </c>
      <c r="Q291" s="101" t="s">
        <v>522</v>
      </c>
    </row>
    <row r="292" spans="1:17" x14ac:dyDescent="0.3">
      <c r="A292" s="101" t="s">
        <v>539</v>
      </c>
      <c r="B292" s="101">
        <v>1080</v>
      </c>
      <c r="C292" s="101" t="s">
        <v>837</v>
      </c>
      <c r="D292" s="101" t="s">
        <v>76</v>
      </c>
      <c r="E292" s="101" t="s">
        <v>77</v>
      </c>
      <c r="F292" s="101" t="s">
        <v>34</v>
      </c>
      <c r="G292" s="101" t="s">
        <v>35</v>
      </c>
      <c r="H292" s="101" t="s">
        <v>42</v>
      </c>
      <c r="I292" s="101" t="s">
        <v>42</v>
      </c>
      <c r="J292" s="101" t="s">
        <v>325</v>
      </c>
      <c r="K292" s="101" t="s">
        <v>326</v>
      </c>
      <c r="L292" s="101" t="str">
        <f t="shared" si="4"/>
        <v>09</v>
      </c>
      <c r="M292" s="101" t="s">
        <v>57</v>
      </c>
      <c r="N292" s="101" t="s">
        <v>58</v>
      </c>
      <c r="O292" s="101" t="s">
        <v>42</v>
      </c>
      <c r="P292" s="101" t="s">
        <v>42</v>
      </c>
      <c r="Q292" s="101" t="s">
        <v>522</v>
      </c>
    </row>
    <row r="293" spans="1:17" x14ac:dyDescent="0.3">
      <c r="A293" s="101" t="s">
        <v>690</v>
      </c>
      <c r="B293" s="101">
        <v>200</v>
      </c>
      <c r="C293" s="101" t="s">
        <v>837</v>
      </c>
      <c r="D293" s="101" t="s">
        <v>84</v>
      </c>
      <c r="E293" s="101" t="s">
        <v>85</v>
      </c>
      <c r="F293" s="101" t="s">
        <v>34</v>
      </c>
      <c r="G293" s="101" t="s">
        <v>35</v>
      </c>
      <c r="H293" s="101" t="s">
        <v>42</v>
      </c>
      <c r="I293" s="101" t="s">
        <v>42</v>
      </c>
      <c r="J293" s="101" t="s">
        <v>325</v>
      </c>
      <c r="K293" s="101" t="s">
        <v>326</v>
      </c>
      <c r="L293" s="101" t="str">
        <f t="shared" si="4"/>
        <v>09</v>
      </c>
      <c r="M293" s="101" t="s">
        <v>57</v>
      </c>
      <c r="N293" s="101" t="s">
        <v>58</v>
      </c>
      <c r="O293" s="101" t="s">
        <v>42</v>
      </c>
      <c r="P293" s="101" t="s">
        <v>42</v>
      </c>
      <c r="Q293" s="101" t="s">
        <v>522</v>
      </c>
    </row>
    <row r="294" spans="1:17" x14ac:dyDescent="0.3">
      <c r="A294" s="101" t="s">
        <v>690</v>
      </c>
      <c r="B294" s="101">
        <v>200</v>
      </c>
      <c r="C294" s="101" t="s">
        <v>832</v>
      </c>
      <c r="D294" s="101" t="s">
        <v>691</v>
      </c>
      <c r="E294" s="101" t="s">
        <v>692</v>
      </c>
      <c r="F294" s="101" t="s">
        <v>46</v>
      </c>
      <c r="G294" s="101" t="s">
        <v>47</v>
      </c>
      <c r="H294" s="101" t="s">
        <v>42</v>
      </c>
      <c r="I294" s="101" t="s">
        <v>42</v>
      </c>
      <c r="J294" s="101" t="s">
        <v>325</v>
      </c>
      <c r="K294" s="101" t="s">
        <v>326</v>
      </c>
      <c r="L294" s="101" t="str">
        <f t="shared" si="4"/>
        <v>09</v>
      </c>
      <c r="M294" s="101" t="s">
        <v>57</v>
      </c>
      <c r="N294" s="101" t="s">
        <v>58</v>
      </c>
      <c r="O294" s="101" t="s">
        <v>42</v>
      </c>
      <c r="P294" s="101" t="s">
        <v>42</v>
      </c>
      <c r="Q294" s="101" t="s">
        <v>522</v>
      </c>
    </row>
    <row r="295" spans="1:17" x14ac:dyDescent="0.3">
      <c r="A295" s="101" t="s">
        <v>693</v>
      </c>
      <c r="B295" s="101">
        <v>1</v>
      </c>
      <c r="C295" s="101" t="s">
        <v>836</v>
      </c>
      <c r="D295" s="101" t="s">
        <v>256</v>
      </c>
      <c r="E295" s="101" t="s">
        <v>257</v>
      </c>
      <c r="F295" s="101" t="s">
        <v>34</v>
      </c>
      <c r="G295" s="101" t="s">
        <v>35</v>
      </c>
      <c r="H295" s="101" t="s">
        <v>42</v>
      </c>
      <c r="I295" s="101" t="s">
        <v>42</v>
      </c>
      <c r="J295" s="101" t="s">
        <v>300</v>
      </c>
      <c r="K295" s="101" t="s">
        <v>301</v>
      </c>
      <c r="L295" s="101" t="str">
        <f t="shared" si="4"/>
        <v>09</v>
      </c>
      <c r="M295" s="101" t="s">
        <v>73</v>
      </c>
      <c r="N295" s="101" t="s">
        <v>74</v>
      </c>
      <c r="O295" s="101" t="s">
        <v>42</v>
      </c>
      <c r="P295" s="101" t="s">
        <v>42</v>
      </c>
      <c r="Q295" s="101" t="s">
        <v>522</v>
      </c>
    </row>
    <row r="296" spans="1:17" x14ac:dyDescent="0.3">
      <c r="A296" s="101" t="s">
        <v>693</v>
      </c>
      <c r="B296" s="101">
        <v>37</v>
      </c>
      <c r="C296" s="101" t="s">
        <v>836</v>
      </c>
      <c r="D296" s="101" t="s">
        <v>258</v>
      </c>
      <c r="E296" s="101" t="s">
        <v>259</v>
      </c>
      <c r="F296" s="101" t="s">
        <v>34</v>
      </c>
      <c r="G296" s="101" t="s">
        <v>35</v>
      </c>
      <c r="H296" s="101" t="s">
        <v>42</v>
      </c>
      <c r="I296" s="101" t="s">
        <v>42</v>
      </c>
      <c r="J296" s="101" t="s">
        <v>300</v>
      </c>
      <c r="K296" s="101" t="s">
        <v>301</v>
      </c>
      <c r="L296" s="101" t="str">
        <f t="shared" si="4"/>
        <v>09</v>
      </c>
      <c r="M296" s="101" t="s">
        <v>73</v>
      </c>
      <c r="N296" s="101" t="s">
        <v>74</v>
      </c>
      <c r="O296" s="101" t="s">
        <v>42</v>
      </c>
      <c r="P296" s="101" t="s">
        <v>42</v>
      </c>
      <c r="Q296" s="101" t="s">
        <v>522</v>
      </c>
    </row>
    <row r="297" spans="1:17" x14ac:dyDescent="0.3">
      <c r="A297" s="101" t="s">
        <v>693</v>
      </c>
      <c r="B297" s="101">
        <v>112</v>
      </c>
      <c r="C297" s="101" t="s">
        <v>836</v>
      </c>
      <c r="D297" s="101" t="s">
        <v>99</v>
      </c>
      <c r="E297" s="101" t="s">
        <v>100</v>
      </c>
      <c r="F297" s="101" t="s">
        <v>34</v>
      </c>
      <c r="G297" s="101" t="s">
        <v>35</v>
      </c>
      <c r="H297" s="101" t="s">
        <v>42</v>
      </c>
      <c r="I297" s="101" t="s">
        <v>42</v>
      </c>
      <c r="J297" s="101" t="s">
        <v>300</v>
      </c>
      <c r="K297" s="101" t="s">
        <v>301</v>
      </c>
      <c r="L297" s="101" t="str">
        <f t="shared" si="4"/>
        <v>09</v>
      </c>
      <c r="M297" s="101" t="s">
        <v>73</v>
      </c>
      <c r="N297" s="101" t="s">
        <v>74</v>
      </c>
      <c r="O297" s="101" t="s">
        <v>42</v>
      </c>
      <c r="P297" s="101" t="s">
        <v>42</v>
      </c>
      <c r="Q297" s="101" t="s">
        <v>522</v>
      </c>
    </row>
    <row r="298" spans="1:17" x14ac:dyDescent="0.3">
      <c r="A298" s="101" t="s">
        <v>694</v>
      </c>
      <c r="B298" s="101">
        <v>1147</v>
      </c>
      <c r="C298" s="101" t="s">
        <v>837</v>
      </c>
      <c r="D298" s="101" t="s">
        <v>84</v>
      </c>
      <c r="E298" s="101" t="s">
        <v>85</v>
      </c>
      <c r="F298" s="101" t="s">
        <v>34</v>
      </c>
      <c r="G298" s="101" t="s">
        <v>35</v>
      </c>
      <c r="H298" s="101" t="s">
        <v>42</v>
      </c>
      <c r="I298" s="101" t="s">
        <v>42</v>
      </c>
      <c r="J298" s="101" t="s">
        <v>300</v>
      </c>
      <c r="K298" s="101" t="s">
        <v>301</v>
      </c>
      <c r="L298" s="101" t="str">
        <f t="shared" si="4"/>
        <v>09</v>
      </c>
      <c r="M298" s="101" t="s">
        <v>73</v>
      </c>
      <c r="N298" s="101" t="s">
        <v>74</v>
      </c>
      <c r="O298" s="101" t="s">
        <v>42</v>
      </c>
      <c r="P298" s="101" t="s">
        <v>42</v>
      </c>
      <c r="Q298" s="101" t="s">
        <v>522</v>
      </c>
    </row>
    <row r="299" spans="1:17" x14ac:dyDescent="0.3">
      <c r="A299" s="101" t="s">
        <v>695</v>
      </c>
      <c r="B299" s="101">
        <v>1826</v>
      </c>
      <c r="C299" s="101" t="s">
        <v>837</v>
      </c>
      <c r="D299" s="101" t="s">
        <v>84</v>
      </c>
      <c r="E299" s="101" t="s">
        <v>85</v>
      </c>
      <c r="F299" s="101" t="s">
        <v>34</v>
      </c>
      <c r="G299" s="101" t="s">
        <v>35</v>
      </c>
      <c r="H299" s="101" t="s">
        <v>42</v>
      </c>
      <c r="I299" s="101" t="s">
        <v>42</v>
      </c>
      <c r="J299" s="101" t="s">
        <v>300</v>
      </c>
      <c r="K299" s="101" t="s">
        <v>301</v>
      </c>
      <c r="L299" s="101" t="str">
        <f t="shared" ref="L299:L353" si="5">LEFT(M299,2)</f>
        <v>09</v>
      </c>
      <c r="M299" s="101" t="s">
        <v>73</v>
      </c>
      <c r="N299" s="101" t="s">
        <v>74</v>
      </c>
      <c r="O299" s="101" t="s">
        <v>42</v>
      </c>
      <c r="P299" s="101" t="s">
        <v>42</v>
      </c>
      <c r="Q299" s="101" t="s">
        <v>522</v>
      </c>
    </row>
    <row r="300" spans="1:17" x14ac:dyDescent="0.3">
      <c r="A300" s="101" t="s">
        <v>537</v>
      </c>
      <c r="B300" s="101">
        <v>73</v>
      </c>
      <c r="C300" s="101" t="s">
        <v>836</v>
      </c>
      <c r="D300" s="101" t="s">
        <v>260</v>
      </c>
      <c r="E300" s="101" t="s">
        <v>261</v>
      </c>
      <c r="F300" s="101" t="s">
        <v>34</v>
      </c>
      <c r="G300" s="101" t="s">
        <v>35</v>
      </c>
      <c r="H300" s="101" t="s">
        <v>42</v>
      </c>
      <c r="I300" s="101" t="s">
        <v>42</v>
      </c>
      <c r="J300" s="101" t="s">
        <v>300</v>
      </c>
      <c r="K300" s="101" t="s">
        <v>301</v>
      </c>
      <c r="L300" s="101" t="str">
        <f t="shared" si="5"/>
        <v>09</v>
      </c>
      <c r="M300" s="101" t="s">
        <v>73</v>
      </c>
      <c r="N300" s="101" t="s">
        <v>74</v>
      </c>
      <c r="O300" s="101" t="s">
        <v>42</v>
      </c>
      <c r="P300" s="101" t="s">
        <v>42</v>
      </c>
      <c r="Q300" s="101" t="s">
        <v>522</v>
      </c>
    </row>
    <row r="301" spans="1:17" x14ac:dyDescent="0.3">
      <c r="A301" s="101" t="s">
        <v>537</v>
      </c>
      <c r="B301" s="101">
        <v>2995</v>
      </c>
      <c r="C301" s="101" t="s">
        <v>836</v>
      </c>
      <c r="D301" s="101" t="s">
        <v>262</v>
      </c>
      <c r="E301" s="101" t="s">
        <v>263</v>
      </c>
      <c r="F301" s="101" t="s">
        <v>34</v>
      </c>
      <c r="G301" s="101" t="s">
        <v>35</v>
      </c>
      <c r="H301" s="101" t="s">
        <v>42</v>
      </c>
      <c r="I301" s="101" t="s">
        <v>42</v>
      </c>
      <c r="J301" s="101" t="s">
        <v>300</v>
      </c>
      <c r="K301" s="101" t="s">
        <v>301</v>
      </c>
      <c r="L301" s="101" t="str">
        <f t="shared" si="5"/>
        <v>09</v>
      </c>
      <c r="M301" s="101" t="s">
        <v>73</v>
      </c>
      <c r="N301" s="101" t="s">
        <v>74</v>
      </c>
      <c r="O301" s="101" t="s">
        <v>42</v>
      </c>
      <c r="P301" s="101" t="s">
        <v>42</v>
      </c>
      <c r="Q301" s="101" t="s">
        <v>522</v>
      </c>
    </row>
    <row r="302" spans="1:17" x14ac:dyDescent="0.3">
      <c r="A302" s="101" t="s">
        <v>537</v>
      </c>
      <c r="B302" s="101">
        <v>9076</v>
      </c>
      <c r="C302" s="101" t="s">
        <v>836</v>
      </c>
      <c r="D302" s="101" t="s">
        <v>192</v>
      </c>
      <c r="E302" s="101" t="s">
        <v>193</v>
      </c>
      <c r="F302" s="101" t="s">
        <v>34</v>
      </c>
      <c r="G302" s="101" t="s">
        <v>35</v>
      </c>
      <c r="H302" s="101" t="s">
        <v>42</v>
      </c>
      <c r="I302" s="101" t="s">
        <v>42</v>
      </c>
      <c r="J302" s="101" t="s">
        <v>300</v>
      </c>
      <c r="K302" s="101" t="s">
        <v>301</v>
      </c>
      <c r="L302" s="101" t="str">
        <f t="shared" si="5"/>
        <v>09</v>
      </c>
      <c r="M302" s="101" t="s">
        <v>73</v>
      </c>
      <c r="N302" s="101" t="s">
        <v>74</v>
      </c>
      <c r="O302" s="101" t="s">
        <v>42</v>
      </c>
      <c r="P302" s="101" t="s">
        <v>42</v>
      </c>
      <c r="Q302" s="101" t="s">
        <v>522</v>
      </c>
    </row>
    <row r="303" spans="1:17" x14ac:dyDescent="0.3">
      <c r="A303" s="101" t="s">
        <v>539</v>
      </c>
      <c r="B303" s="101">
        <v>64</v>
      </c>
      <c r="C303" s="101" t="s">
        <v>836</v>
      </c>
      <c r="D303" s="101" t="s">
        <v>260</v>
      </c>
      <c r="E303" s="101" t="s">
        <v>261</v>
      </c>
      <c r="F303" s="101" t="s">
        <v>34</v>
      </c>
      <c r="G303" s="101" t="s">
        <v>35</v>
      </c>
      <c r="H303" s="101" t="s">
        <v>42</v>
      </c>
      <c r="I303" s="101" t="s">
        <v>42</v>
      </c>
      <c r="J303" s="101" t="s">
        <v>300</v>
      </c>
      <c r="K303" s="101" t="s">
        <v>301</v>
      </c>
      <c r="L303" s="101" t="str">
        <f t="shared" si="5"/>
        <v>09</v>
      </c>
      <c r="M303" s="101" t="s">
        <v>73</v>
      </c>
      <c r="N303" s="101" t="s">
        <v>74</v>
      </c>
      <c r="O303" s="101" t="s">
        <v>42</v>
      </c>
      <c r="P303" s="101" t="s">
        <v>42</v>
      </c>
      <c r="Q303" s="101" t="s">
        <v>522</v>
      </c>
    </row>
    <row r="304" spans="1:17" x14ac:dyDescent="0.3">
      <c r="A304" s="101" t="s">
        <v>539</v>
      </c>
      <c r="B304" s="101">
        <v>2664</v>
      </c>
      <c r="C304" s="101" t="s">
        <v>836</v>
      </c>
      <c r="D304" s="101" t="s">
        <v>262</v>
      </c>
      <c r="E304" s="101" t="s">
        <v>263</v>
      </c>
      <c r="F304" s="101" t="s">
        <v>34</v>
      </c>
      <c r="G304" s="101" t="s">
        <v>35</v>
      </c>
      <c r="H304" s="101" t="s">
        <v>42</v>
      </c>
      <c r="I304" s="101" t="s">
        <v>42</v>
      </c>
      <c r="J304" s="101" t="s">
        <v>300</v>
      </c>
      <c r="K304" s="101" t="s">
        <v>301</v>
      </c>
      <c r="L304" s="101" t="str">
        <f t="shared" si="5"/>
        <v>09</v>
      </c>
      <c r="M304" s="101" t="s">
        <v>73</v>
      </c>
      <c r="N304" s="101" t="s">
        <v>74</v>
      </c>
      <c r="O304" s="101" t="s">
        <v>42</v>
      </c>
      <c r="P304" s="101" t="s">
        <v>42</v>
      </c>
      <c r="Q304" s="101" t="s">
        <v>522</v>
      </c>
    </row>
    <row r="305" spans="1:17" x14ac:dyDescent="0.3">
      <c r="A305" s="101" t="s">
        <v>539</v>
      </c>
      <c r="B305" s="101">
        <v>8072</v>
      </c>
      <c r="C305" s="101" t="s">
        <v>836</v>
      </c>
      <c r="D305" s="101" t="s">
        <v>192</v>
      </c>
      <c r="E305" s="101" t="s">
        <v>193</v>
      </c>
      <c r="F305" s="101" t="s">
        <v>34</v>
      </c>
      <c r="G305" s="101" t="s">
        <v>35</v>
      </c>
      <c r="H305" s="101" t="s">
        <v>42</v>
      </c>
      <c r="I305" s="101" t="s">
        <v>42</v>
      </c>
      <c r="J305" s="101" t="s">
        <v>300</v>
      </c>
      <c r="K305" s="101" t="s">
        <v>301</v>
      </c>
      <c r="L305" s="101" t="str">
        <f t="shared" si="5"/>
        <v>09</v>
      </c>
      <c r="M305" s="101" t="s">
        <v>73</v>
      </c>
      <c r="N305" s="101" t="s">
        <v>74</v>
      </c>
      <c r="O305" s="101" t="s">
        <v>42</v>
      </c>
      <c r="P305" s="101" t="s">
        <v>42</v>
      </c>
      <c r="Q305" s="101" t="s">
        <v>522</v>
      </c>
    </row>
    <row r="306" spans="1:17" x14ac:dyDescent="0.3">
      <c r="A306" s="101" t="s">
        <v>539</v>
      </c>
      <c r="B306" s="101">
        <v>10800</v>
      </c>
      <c r="C306" s="101" t="s">
        <v>832</v>
      </c>
      <c r="D306" s="101" t="s">
        <v>541</v>
      </c>
      <c r="E306" s="101" t="s">
        <v>527</v>
      </c>
      <c r="F306" s="101" t="s">
        <v>46</v>
      </c>
      <c r="G306" s="101" t="s">
        <v>47</v>
      </c>
      <c r="H306" s="101" t="s">
        <v>42</v>
      </c>
      <c r="I306" s="101" t="s">
        <v>42</v>
      </c>
      <c r="J306" s="101" t="s">
        <v>300</v>
      </c>
      <c r="K306" s="101" t="s">
        <v>301</v>
      </c>
      <c r="L306" s="101" t="str">
        <f t="shared" si="5"/>
        <v>09</v>
      </c>
      <c r="M306" s="101" t="s">
        <v>73</v>
      </c>
      <c r="N306" s="101" t="s">
        <v>74</v>
      </c>
      <c r="O306" s="101" t="s">
        <v>42</v>
      </c>
      <c r="P306" s="101" t="s">
        <v>42</v>
      </c>
      <c r="Q306" s="101" t="s">
        <v>522</v>
      </c>
    </row>
    <row r="307" spans="1:17" x14ac:dyDescent="0.3">
      <c r="A307" s="101" t="s">
        <v>696</v>
      </c>
      <c r="B307" s="101">
        <v>1000</v>
      </c>
      <c r="C307" s="101" t="s">
        <v>837</v>
      </c>
      <c r="D307" s="101" t="s">
        <v>84</v>
      </c>
      <c r="E307" s="101" t="s">
        <v>85</v>
      </c>
      <c r="F307" s="101" t="s">
        <v>34</v>
      </c>
      <c r="G307" s="101" t="s">
        <v>35</v>
      </c>
      <c r="H307" s="101" t="s">
        <v>42</v>
      </c>
      <c r="I307" s="101" t="s">
        <v>42</v>
      </c>
      <c r="J307" s="101" t="s">
        <v>513</v>
      </c>
      <c r="K307" s="101" t="s">
        <v>514</v>
      </c>
      <c r="L307" s="101" t="str">
        <f t="shared" si="5"/>
        <v>08</v>
      </c>
      <c r="M307" s="101" t="s">
        <v>515</v>
      </c>
      <c r="N307" s="101" t="s">
        <v>516</v>
      </c>
      <c r="O307" s="101" t="s">
        <v>42</v>
      </c>
      <c r="P307" s="101" t="s">
        <v>42</v>
      </c>
      <c r="Q307" s="101" t="s">
        <v>522</v>
      </c>
    </row>
    <row r="308" spans="1:17" x14ac:dyDescent="0.3">
      <c r="A308" s="101" t="s">
        <v>696</v>
      </c>
      <c r="B308" s="101">
        <v>1000</v>
      </c>
      <c r="C308" s="101" t="s">
        <v>832</v>
      </c>
      <c r="D308" s="101" t="s">
        <v>691</v>
      </c>
      <c r="E308" s="101" t="s">
        <v>692</v>
      </c>
      <c r="F308" s="101" t="s">
        <v>46</v>
      </c>
      <c r="G308" s="101" t="s">
        <v>47</v>
      </c>
      <c r="H308" s="101" t="s">
        <v>42</v>
      </c>
      <c r="I308" s="101" t="s">
        <v>42</v>
      </c>
      <c r="J308" s="101" t="s">
        <v>513</v>
      </c>
      <c r="K308" s="101" t="s">
        <v>514</v>
      </c>
      <c r="L308" s="101" t="str">
        <f t="shared" si="5"/>
        <v>08</v>
      </c>
      <c r="M308" s="101" t="s">
        <v>515</v>
      </c>
      <c r="N308" s="101" t="s">
        <v>516</v>
      </c>
      <c r="O308" s="101" t="s">
        <v>42</v>
      </c>
      <c r="P308" s="101" t="s">
        <v>42</v>
      </c>
      <c r="Q308" s="101" t="s">
        <v>522</v>
      </c>
    </row>
    <row r="309" spans="1:17" x14ac:dyDescent="0.3">
      <c r="A309" s="101" t="s">
        <v>697</v>
      </c>
      <c r="B309" s="101">
        <v>1200</v>
      </c>
      <c r="C309" s="101" t="s">
        <v>837</v>
      </c>
      <c r="D309" s="101" t="s">
        <v>84</v>
      </c>
      <c r="E309" s="101" t="s">
        <v>85</v>
      </c>
      <c r="F309" s="101" t="s">
        <v>34</v>
      </c>
      <c r="G309" s="101" t="s">
        <v>35</v>
      </c>
      <c r="H309" s="101" t="s">
        <v>42</v>
      </c>
      <c r="I309" s="101" t="s">
        <v>42</v>
      </c>
      <c r="J309" s="101" t="s">
        <v>513</v>
      </c>
      <c r="K309" s="101" t="s">
        <v>514</v>
      </c>
      <c r="L309" s="101" t="str">
        <f t="shared" si="5"/>
        <v>08</v>
      </c>
      <c r="M309" s="101" t="s">
        <v>515</v>
      </c>
      <c r="N309" s="101" t="s">
        <v>516</v>
      </c>
      <c r="O309" s="101" t="s">
        <v>42</v>
      </c>
      <c r="P309" s="101" t="s">
        <v>42</v>
      </c>
      <c r="Q309" s="101" t="s">
        <v>522</v>
      </c>
    </row>
    <row r="310" spans="1:17" x14ac:dyDescent="0.3">
      <c r="A310" s="101" t="s">
        <v>697</v>
      </c>
      <c r="B310" s="101">
        <v>1200</v>
      </c>
      <c r="C310" s="101" t="s">
        <v>832</v>
      </c>
      <c r="D310" s="101" t="s">
        <v>558</v>
      </c>
      <c r="E310" s="101" t="s">
        <v>559</v>
      </c>
      <c r="F310" s="101" t="s">
        <v>46</v>
      </c>
      <c r="G310" s="101" t="s">
        <v>47</v>
      </c>
      <c r="H310" s="101" t="s">
        <v>42</v>
      </c>
      <c r="I310" s="101" t="s">
        <v>42</v>
      </c>
      <c r="J310" s="101" t="s">
        <v>513</v>
      </c>
      <c r="K310" s="101" t="s">
        <v>514</v>
      </c>
      <c r="L310" s="101" t="str">
        <f t="shared" si="5"/>
        <v>08</v>
      </c>
      <c r="M310" s="101" t="s">
        <v>515</v>
      </c>
      <c r="N310" s="101" t="s">
        <v>516</v>
      </c>
      <c r="O310" s="101" t="s">
        <v>42</v>
      </c>
      <c r="P310" s="101" t="s">
        <v>42</v>
      </c>
      <c r="Q310" s="101" t="s">
        <v>522</v>
      </c>
    </row>
    <row r="311" spans="1:17" x14ac:dyDescent="0.3">
      <c r="A311" s="101" t="s">
        <v>698</v>
      </c>
      <c r="B311" s="101">
        <v>2142</v>
      </c>
      <c r="C311" s="101" t="s">
        <v>837</v>
      </c>
      <c r="D311" s="101" t="s">
        <v>699</v>
      </c>
      <c r="E311" s="101" t="s">
        <v>700</v>
      </c>
      <c r="F311" s="101" t="s">
        <v>34</v>
      </c>
      <c r="G311" s="101" t="s">
        <v>35</v>
      </c>
      <c r="H311" s="101" t="s">
        <v>42</v>
      </c>
      <c r="I311" s="101" t="s">
        <v>42</v>
      </c>
      <c r="J311" s="101" t="s">
        <v>513</v>
      </c>
      <c r="K311" s="101" t="s">
        <v>514</v>
      </c>
      <c r="L311" s="101" t="str">
        <f t="shared" si="5"/>
        <v>08</v>
      </c>
      <c r="M311" s="101" t="s">
        <v>515</v>
      </c>
      <c r="N311" s="101" t="s">
        <v>516</v>
      </c>
      <c r="O311" s="101" t="s">
        <v>42</v>
      </c>
      <c r="P311" s="101" t="s">
        <v>42</v>
      </c>
      <c r="Q311" s="101" t="s">
        <v>522</v>
      </c>
    </row>
    <row r="312" spans="1:17" x14ac:dyDescent="0.3">
      <c r="A312" s="101" t="s">
        <v>698</v>
      </c>
      <c r="B312" s="101">
        <v>3313</v>
      </c>
      <c r="C312" s="101" t="s">
        <v>835</v>
      </c>
      <c r="D312" s="101" t="s">
        <v>701</v>
      </c>
      <c r="E312" s="101" t="s">
        <v>702</v>
      </c>
      <c r="F312" s="101" t="s">
        <v>34</v>
      </c>
      <c r="G312" s="101" t="s">
        <v>35</v>
      </c>
      <c r="H312" s="101" t="s">
        <v>42</v>
      </c>
      <c r="I312" s="101" t="s">
        <v>42</v>
      </c>
      <c r="J312" s="101" t="s">
        <v>513</v>
      </c>
      <c r="K312" s="101" t="s">
        <v>514</v>
      </c>
      <c r="L312" s="101" t="str">
        <f t="shared" si="5"/>
        <v>08</v>
      </c>
      <c r="M312" s="101" t="s">
        <v>515</v>
      </c>
      <c r="N312" s="101" t="s">
        <v>516</v>
      </c>
      <c r="O312" s="101" t="s">
        <v>42</v>
      </c>
      <c r="P312" s="101" t="s">
        <v>42</v>
      </c>
      <c r="Q312" s="101" t="s">
        <v>522</v>
      </c>
    </row>
    <row r="313" spans="1:17" x14ac:dyDescent="0.3">
      <c r="A313" s="101" t="s">
        <v>698</v>
      </c>
      <c r="B313" s="101">
        <v>76</v>
      </c>
      <c r="C313" s="101" t="s">
        <v>836</v>
      </c>
      <c r="D313" s="101" t="s">
        <v>256</v>
      </c>
      <c r="E313" s="101" t="s">
        <v>257</v>
      </c>
      <c r="F313" s="101" t="s">
        <v>34</v>
      </c>
      <c r="G313" s="101" t="s">
        <v>35</v>
      </c>
      <c r="H313" s="101" t="s">
        <v>42</v>
      </c>
      <c r="I313" s="101" t="s">
        <v>42</v>
      </c>
      <c r="J313" s="101" t="s">
        <v>513</v>
      </c>
      <c r="K313" s="101" t="s">
        <v>514</v>
      </c>
      <c r="L313" s="101" t="str">
        <f t="shared" si="5"/>
        <v>08</v>
      </c>
      <c r="M313" s="101" t="s">
        <v>515</v>
      </c>
      <c r="N313" s="101" t="s">
        <v>516</v>
      </c>
      <c r="O313" s="101" t="s">
        <v>42</v>
      </c>
      <c r="P313" s="101" t="s">
        <v>42</v>
      </c>
      <c r="Q313" s="101" t="s">
        <v>522</v>
      </c>
    </row>
    <row r="314" spans="1:17" x14ac:dyDescent="0.3">
      <c r="A314" s="101" t="s">
        <v>698</v>
      </c>
      <c r="B314" s="101">
        <v>3168</v>
      </c>
      <c r="C314" s="101" t="s">
        <v>836</v>
      </c>
      <c r="D314" s="101" t="s">
        <v>258</v>
      </c>
      <c r="E314" s="101" t="s">
        <v>259</v>
      </c>
      <c r="F314" s="101" t="s">
        <v>34</v>
      </c>
      <c r="G314" s="101" t="s">
        <v>35</v>
      </c>
      <c r="H314" s="101" t="s">
        <v>42</v>
      </c>
      <c r="I314" s="101" t="s">
        <v>42</v>
      </c>
      <c r="J314" s="101" t="s">
        <v>513</v>
      </c>
      <c r="K314" s="101" t="s">
        <v>514</v>
      </c>
      <c r="L314" s="101" t="str">
        <f t="shared" si="5"/>
        <v>08</v>
      </c>
      <c r="M314" s="101" t="s">
        <v>515</v>
      </c>
      <c r="N314" s="101" t="s">
        <v>516</v>
      </c>
      <c r="O314" s="101" t="s">
        <v>42</v>
      </c>
      <c r="P314" s="101" t="s">
        <v>42</v>
      </c>
      <c r="Q314" s="101" t="s">
        <v>522</v>
      </c>
    </row>
    <row r="315" spans="1:17" x14ac:dyDescent="0.3">
      <c r="A315" s="101" t="s">
        <v>698</v>
      </c>
      <c r="B315" s="101">
        <v>9600</v>
      </c>
      <c r="C315" s="101" t="s">
        <v>836</v>
      </c>
      <c r="D315" s="101" t="s">
        <v>99</v>
      </c>
      <c r="E315" s="101" t="s">
        <v>100</v>
      </c>
      <c r="F315" s="101" t="s">
        <v>34</v>
      </c>
      <c r="G315" s="101" t="s">
        <v>35</v>
      </c>
      <c r="H315" s="101" t="s">
        <v>42</v>
      </c>
      <c r="I315" s="101" t="s">
        <v>42</v>
      </c>
      <c r="J315" s="101" t="s">
        <v>513</v>
      </c>
      <c r="K315" s="101" t="s">
        <v>514</v>
      </c>
      <c r="L315" s="101" t="str">
        <f t="shared" si="5"/>
        <v>08</v>
      </c>
      <c r="M315" s="101" t="s">
        <v>515</v>
      </c>
      <c r="N315" s="101" t="s">
        <v>516</v>
      </c>
      <c r="O315" s="101" t="s">
        <v>42</v>
      </c>
      <c r="P315" s="101" t="s">
        <v>42</v>
      </c>
      <c r="Q315" s="101" t="s">
        <v>522</v>
      </c>
    </row>
    <row r="316" spans="1:17" x14ac:dyDescent="0.3">
      <c r="A316" s="101" t="s">
        <v>698</v>
      </c>
      <c r="B316" s="101">
        <v>18299</v>
      </c>
      <c r="C316" s="101" t="s">
        <v>832</v>
      </c>
      <c r="D316" s="101" t="s">
        <v>541</v>
      </c>
      <c r="E316" s="101" t="s">
        <v>527</v>
      </c>
      <c r="F316" s="101" t="s">
        <v>46</v>
      </c>
      <c r="G316" s="101" t="s">
        <v>47</v>
      </c>
      <c r="H316" s="101" t="s">
        <v>42</v>
      </c>
      <c r="I316" s="101" t="s">
        <v>42</v>
      </c>
      <c r="J316" s="101" t="s">
        <v>513</v>
      </c>
      <c r="K316" s="101" t="s">
        <v>514</v>
      </c>
      <c r="L316" s="101" t="str">
        <f t="shared" si="5"/>
        <v>08</v>
      </c>
      <c r="M316" s="101" t="s">
        <v>515</v>
      </c>
      <c r="N316" s="101" t="s">
        <v>516</v>
      </c>
      <c r="O316" s="101" t="s">
        <v>42</v>
      </c>
      <c r="P316" s="101" t="s">
        <v>42</v>
      </c>
      <c r="Q316" s="101" t="s">
        <v>522</v>
      </c>
    </row>
    <row r="317" spans="1:17" x14ac:dyDescent="0.3">
      <c r="A317" s="101" t="s">
        <v>654</v>
      </c>
      <c r="B317" s="101">
        <v>3299</v>
      </c>
      <c r="C317" s="101" t="s">
        <v>837</v>
      </c>
      <c r="D317" s="101" t="s">
        <v>84</v>
      </c>
      <c r="E317" s="101" t="s">
        <v>85</v>
      </c>
      <c r="F317" s="101" t="s">
        <v>34</v>
      </c>
      <c r="G317" s="101" t="s">
        <v>35</v>
      </c>
      <c r="H317" s="101" t="s">
        <v>42</v>
      </c>
      <c r="I317" s="101" t="s">
        <v>42</v>
      </c>
      <c r="J317" s="101" t="s">
        <v>513</v>
      </c>
      <c r="K317" s="101" t="s">
        <v>514</v>
      </c>
      <c r="L317" s="101" t="str">
        <f t="shared" si="5"/>
        <v>08</v>
      </c>
      <c r="M317" s="101" t="s">
        <v>515</v>
      </c>
      <c r="N317" s="101" t="s">
        <v>516</v>
      </c>
      <c r="O317" s="101" t="s">
        <v>42</v>
      </c>
      <c r="P317" s="101" t="s">
        <v>42</v>
      </c>
      <c r="Q317" s="101" t="s">
        <v>522</v>
      </c>
    </row>
    <row r="318" spans="1:17" x14ac:dyDescent="0.3">
      <c r="A318" s="101" t="s">
        <v>703</v>
      </c>
      <c r="B318" s="101">
        <v>-218822</v>
      </c>
      <c r="C318" s="101" t="s">
        <v>832</v>
      </c>
      <c r="D318" s="101" t="s">
        <v>526</v>
      </c>
      <c r="E318" s="101" t="s">
        <v>527</v>
      </c>
      <c r="F318" s="101" t="s">
        <v>397</v>
      </c>
      <c r="G318" s="101" t="s">
        <v>398</v>
      </c>
      <c r="H318" s="101" t="s">
        <v>704</v>
      </c>
      <c r="I318" s="101" t="s">
        <v>705</v>
      </c>
      <c r="J318" s="101" t="s">
        <v>267</v>
      </c>
      <c r="K318" s="101" t="s">
        <v>268</v>
      </c>
      <c r="L318" s="101" t="str">
        <f t="shared" si="5"/>
        <v>04</v>
      </c>
      <c r="M318" s="101" t="s">
        <v>367</v>
      </c>
      <c r="N318" s="101" t="s">
        <v>368</v>
      </c>
      <c r="O318" s="101" t="s">
        <v>42</v>
      </c>
      <c r="P318" s="101" t="s">
        <v>42</v>
      </c>
      <c r="Q318" s="101" t="s">
        <v>522</v>
      </c>
    </row>
    <row r="319" spans="1:17" x14ac:dyDescent="0.3">
      <c r="A319" s="101" t="s">
        <v>706</v>
      </c>
      <c r="B319" s="101">
        <v>-35000</v>
      </c>
      <c r="C319" s="101" t="s">
        <v>832</v>
      </c>
      <c r="D319" s="101" t="s">
        <v>526</v>
      </c>
      <c r="E319" s="101" t="s">
        <v>527</v>
      </c>
      <c r="F319" s="101" t="s">
        <v>397</v>
      </c>
      <c r="G319" s="101" t="s">
        <v>398</v>
      </c>
      <c r="H319" s="101" t="s">
        <v>704</v>
      </c>
      <c r="I319" s="101" t="s">
        <v>705</v>
      </c>
      <c r="J319" s="101" t="s">
        <v>267</v>
      </c>
      <c r="K319" s="101" t="s">
        <v>268</v>
      </c>
      <c r="L319" s="101" t="str">
        <f t="shared" si="5"/>
        <v>04</v>
      </c>
      <c r="M319" s="101" t="s">
        <v>367</v>
      </c>
      <c r="N319" s="101" t="s">
        <v>368</v>
      </c>
      <c r="O319" s="101" t="s">
        <v>42</v>
      </c>
      <c r="P319" s="101" t="s">
        <v>42</v>
      </c>
      <c r="Q319" s="101" t="s">
        <v>522</v>
      </c>
    </row>
    <row r="320" spans="1:17" x14ac:dyDescent="0.3">
      <c r="A320" s="101" t="s">
        <v>706</v>
      </c>
      <c r="B320" s="101">
        <v>-35000</v>
      </c>
      <c r="C320" s="101" t="s">
        <v>830</v>
      </c>
      <c r="D320" s="101" t="s">
        <v>18</v>
      </c>
      <c r="E320" s="101" t="s">
        <v>19</v>
      </c>
      <c r="F320" s="101" t="s">
        <v>20</v>
      </c>
      <c r="G320" s="101" t="s">
        <v>21</v>
      </c>
      <c r="H320" s="101" t="s">
        <v>707</v>
      </c>
      <c r="I320" s="101" t="s">
        <v>708</v>
      </c>
      <c r="J320" s="101" t="s">
        <v>267</v>
      </c>
      <c r="K320" s="101" t="s">
        <v>268</v>
      </c>
      <c r="L320" s="101" t="str">
        <f t="shared" si="5"/>
        <v>04</v>
      </c>
      <c r="M320" s="101" t="s">
        <v>367</v>
      </c>
      <c r="N320" s="101" t="s">
        <v>368</v>
      </c>
      <c r="O320" s="101" t="s">
        <v>42</v>
      </c>
      <c r="P320" s="101" t="s">
        <v>42</v>
      </c>
      <c r="Q320" s="101" t="s">
        <v>522</v>
      </c>
    </row>
    <row r="321" spans="1:17" x14ac:dyDescent="0.3">
      <c r="A321" s="101" t="s">
        <v>709</v>
      </c>
      <c r="B321" s="101">
        <v>45128</v>
      </c>
      <c r="C321" s="101" t="s">
        <v>832</v>
      </c>
      <c r="D321" s="101" t="s">
        <v>541</v>
      </c>
      <c r="E321" s="101" t="s">
        <v>527</v>
      </c>
      <c r="F321" s="101" t="s">
        <v>46</v>
      </c>
      <c r="G321" s="101" t="s">
        <v>47</v>
      </c>
      <c r="H321" s="101" t="s">
        <v>620</v>
      </c>
      <c r="I321" s="101" t="s">
        <v>621</v>
      </c>
      <c r="J321" s="101" t="s">
        <v>267</v>
      </c>
      <c r="K321" s="101" t="s">
        <v>268</v>
      </c>
      <c r="L321" s="101" t="str">
        <f t="shared" si="5"/>
        <v>05</v>
      </c>
      <c r="M321" s="101" t="s">
        <v>320</v>
      </c>
      <c r="N321" s="101" t="s">
        <v>321</v>
      </c>
      <c r="O321" s="101" t="s">
        <v>42</v>
      </c>
      <c r="P321" s="101" t="s">
        <v>42</v>
      </c>
      <c r="Q321" s="101" t="s">
        <v>522</v>
      </c>
    </row>
    <row r="322" spans="1:17" x14ac:dyDescent="0.3">
      <c r="A322" s="101" t="s">
        <v>710</v>
      </c>
      <c r="B322" s="101">
        <v>45128</v>
      </c>
      <c r="C322" s="101" t="s">
        <v>837</v>
      </c>
      <c r="D322" s="101" t="s">
        <v>316</v>
      </c>
      <c r="E322" s="101" t="s">
        <v>317</v>
      </c>
      <c r="F322" s="101" t="s">
        <v>34</v>
      </c>
      <c r="G322" s="101" t="s">
        <v>35</v>
      </c>
      <c r="H322" s="101" t="s">
        <v>318</v>
      </c>
      <c r="I322" s="101" t="s">
        <v>319</v>
      </c>
      <c r="J322" s="101" t="s">
        <v>267</v>
      </c>
      <c r="K322" s="101" t="s">
        <v>268</v>
      </c>
      <c r="L322" s="101" t="str">
        <f t="shared" si="5"/>
        <v>05</v>
      </c>
      <c r="M322" s="101" t="s">
        <v>320</v>
      </c>
      <c r="N322" s="101" t="s">
        <v>321</v>
      </c>
      <c r="O322" s="101" t="s">
        <v>42</v>
      </c>
      <c r="P322" s="101" t="s">
        <v>42</v>
      </c>
      <c r="Q322" s="101" t="s">
        <v>522</v>
      </c>
    </row>
    <row r="323" spans="1:17" x14ac:dyDescent="0.3">
      <c r="A323" s="101" t="s">
        <v>228</v>
      </c>
      <c r="B323" s="101">
        <v>-365</v>
      </c>
      <c r="C323" s="101" t="s">
        <v>836</v>
      </c>
      <c r="D323" s="101" t="s">
        <v>117</v>
      </c>
      <c r="E323" s="101" t="s">
        <v>118</v>
      </c>
      <c r="F323" s="101" t="s">
        <v>34</v>
      </c>
      <c r="G323" s="101" t="s">
        <v>35</v>
      </c>
      <c r="H323" s="101" t="s">
        <v>219</v>
      </c>
      <c r="I323" s="101" t="s">
        <v>220</v>
      </c>
      <c r="J323" s="101" t="s">
        <v>38</v>
      </c>
      <c r="K323" s="101" t="s">
        <v>39</v>
      </c>
      <c r="L323" s="101" t="str">
        <f t="shared" si="5"/>
        <v>10</v>
      </c>
      <c r="M323" s="101" t="s">
        <v>221</v>
      </c>
      <c r="N323" s="101" t="s">
        <v>222</v>
      </c>
      <c r="O323" s="101" t="s">
        <v>42</v>
      </c>
      <c r="P323" s="101" t="s">
        <v>42</v>
      </c>
      <c r="Q323" s="101" t="s">
        <v>522</v>
      </c>
    </row>
    <row r="324" spans="1:17" x14ac:dyDescent="0.3">
      <c r="A324" s="101" t="s">
        <v>228</v>
      </c>
      <c r="B324" s="101">
        <v>-15043</v>
      </c>
      <c r="C324" s="101" t="s">
        <v>836</v>
      </c>
      <c r="D324" s="101" t="s">
        <v>119</v>
      </c>
      <c r="E324" s="101" t="s">
        <v>120</v>
      </c>
      <c r="F324" s="101" t="s">
        <v>34</v>
      </c>
      <c r="G324" s="101" t="s">
        <v>35</v>
      </c>
      <c r="H324" s="101" t="s">
        <v>219</v>
      </c>
      <c r="I324" s="101" t="s">
        <v>220</v>
      </c>
      <c r="J324" s="101" t="s">
        <v>38</v>
      </c>
      <c r="K324" s="101" t="s">
        <v>39</v>
      </c>
      <c r="L324" s="101" t="str">
        <f t="shared" si="5"/>
        <v>10</v>
      </c>
      <c r="M324" s="101" t="s">
        <v>221</v>
      </c>
      <c r="N324" s="101" t="s">
        <v>222</v>
      </c>
      <c r="O324" s="101" t="s">
        <v>42</v>
      </c>
      <c r="P324" s="101" t="s">
        <v>42</v>
      </c>
      <c r="Q324" s="101" t="s">
        <v>522</v>
      </c>
    </row>
    <row r="325" spans="1:17" x14ac:dyDescent="0.3">
      <c r="A325" s="101" t="s">
        <v>228</v>
      </c>
      <c r="B325" s="101">
        <v>-45939</v>
      </c>
      <c r="C325" s="101" t="s">
        <v>836</v>
      </c>
      <c r="D325" s="101" t="s">
        <v>121</v>
      </c>
      <c r="E325" s="101" t="s">
        <v>122</v>
      </c>
      <c r="F325" s="101" t="s">
        <v>34</v>
      </c>
      <c r="G325" s="101" t="s">
        <v>35</v>
      </c>
      <c r="H325" s="101" t="s">
        <v>219</v>
      </c>
      <c r="I325" s="101" t="s">
        <v>220</v>
      </c>
      <c r="J325" s="101" t="s">
        <v>38</v>
      </c>
      <c r="K325" s="101" t="s">
        <v>39</v>
      </c>
      <c r="L325" s="101" t="str">
        <f t="shared" si="5"/>
        <v>10</v>
      </c>
      <c r="M325" s="101" t="s">
        <v>221</v>
      </c>
      <c r="N325" s="101" t="s">
        <v>222</v>
      </c>
      <c r="O325" s="101" t="s">
        <v>42</v>
      </c>
      <c r="P325" s="101" t="s">
        <v>42</v>
      </c>
      <c r="Q325" s="101" t="s">
        <v>522</v>
      </c>
    </row>
    <row r="326" spans="1:17" x14ac:dyDescent="0.3">
      <c r="A326" s="101" t="s">
        <v>711</v>
      </c>
      <c r="B326" s="101">
        <v>-5000</v>
      </c>
      <c r="C326" s="101" t="s">
        <v>837</v>
      </c>
      <c r="D326" s="101" t="s">
        <v>224</v>
      </c>
      <c r="E326" s="101" t="s">
        <v>225</v>
      </c>
      <c r="F326" s="101" t="s">
        <v>34</v>
      </c>
      <c r="G326" s="101" t="s">
        <v>35</v>
      </c>
      <c r="H326" s="101" t="s">
        <v>226</v>
      </c>
      <c r="I326" s="101" t="s">
        <v>227</v>
      </c>
      <c r="J326" s="101" t="s">
        <v>38</v>
      </c>
      <c r="K326" s="101" t="s">
        <v>39</v>
      </c>
      <c r="L326" s="101" t="str">
        <f t="shared" si="5"/>
        <v>10</v>
      </c>
      <c r="M326" s="101" t="s">
        <v>221</v>
      </c>
      <c r="N326" s="101" t="s">
        <v>222</v>
      </c>
      <c r="O326" s="101" t="s">
        <v>42</v>
      </c>
      <c r="P326" s="101" t="s">
        <v>42</v>
      </c>
      <c r="Q326" s="101" t="s">
        <v>522</v>
      </c>
    </row>
    <row r="327" spans="1:17" x14ac:dyDescent="0.3">
      <c r="A327" s="101" t="s">
        <v>712</v>
      </c>
      <c r="B327" s="101">
        <v>-5000</v>
      </c>
      <c r="C327" s="101" t="s">
        <v>832</v>
      </c>
      <c r="D327" s="101" t="s">
        <v>541</v>
      </c>
      <c r="E327" s="101" t="s">
        <v>527</v>
      </c>
      <c r="F327" s="101" t="s">
        <v>46</v>
      </c>
      <c r="G327" s="101" t="s">
        <v>47</v>
      </c>
      <c r="H327" s="101" t="s">
        <v>713</v>
      </c>
      <c r="I327" s="101" t="s">
        <v>714</v>
      </c>
      <c r="J327" s="101" t="s">
        <v>38</v>
      </c>
      <c r="K327" s="101" t="s">
        <v>39</v>
      </c>
      <c r="L327" s="101" t="str">
        <f t="shared" si="5"/>
        <v>10</v>
      </c>
      <c r="M327" s="101" t="s">
        <v>221</v>
      </c>
      <c r="N327" s="101" t="s">
        <v>222</v>
      </c>
      <c r="O327" s="101" t="s">
        <v>42</v>
      </c>
      <c r="P327" s="101" t="s">
        <v>42</v>
      </c>
      <c r="Q327" s="101" t="s">
        <v>522</v>
      </c>
    </row>
    <row r="328" spans="1:17" x14ac:dyDescent="0.3">
      <c r="A328" s="101" t="s">
        <v>715</v>
      </c>
      <c r="B328" s="101">
        <v>2000</v>
      </c>
      <c r="C328" s="101" t="s">
        <v>837</v>
      </c>
      <c r="D328" s="101" t="s">
        <v>76</v>
      </c>
      <c r="E328" s="101" t="s">
        <v>77</v>
      </c>
      <c r="F328" s="101" t="s">
        <v>34</v>
      </c>
      <c r="G328" s="101" t="s">
        <v>35</v>
      </c>
      <c r="H328" s="101" t="s">
        <v>42</v>
      </c>
      <c r="I328" s="101" t="s">
        <v>42</v>
      </c>
      <c r="J328" s="101" t="s">
        <v>181</v>
      </c>
      <c r="K328" s="101" t="s">
        <v>182</v>
      </c>
      <c r="L328" s="101" t="str">
        <f t="shared" si="5"/>
        <v>09</v>
      </c>
      <c r="M328" s="101" t="s">
        <v>57</v>
      </c>
      <c r="N328" s="101" t="s">
        <v>58</v>
      </c>
      <c r="O328" s="101" t="s">
        <v>42</v>
      </c>
      <c r="P328" s="101" t="s">
        <v>42</v>
      </c>
      <c r="Q328" s="101" t="s">
        <v>522</v>
      </c>
    </row>
    <row r="329" spans="1:17" x14ac:dyDescent="0.3">
      <c r="A329" s="101" t="s">
        <v>539</v>
      </c>
      <c r="B329" s="101">
        <v>810</v>
      </c>
      <c r="C329" s="101" t="s">
        <v>837</v>
      </c>
      <c r="D329" s="101" t="s">
        <v>76</v>
      </c>
      <c r="E329" s="101" t="s">
        <v>77</v>
      </c>
      <c r="F329" s="101" t="s">
        <v>34</v>
      </c>
      <c r="G329" s="101" t="s">
        <v>35</v>
      </c>
      <c r="H329" s="101" t="s">
        <v>42</v>
      </c>
      <c r="I329" s="101" t="s">
        <v>42</v>
      </c>
      <c r="J329" s="101" t="s">
        <v>181</v>
      </c>
      <c r="K329" s="101" t="s">
        <v>182</v>
      </c>
      <c r="L329" s="101" t="str">
        <f t="shared" si="5"/>
        <v>09</v>
      </c>
      <c r="M329" s="101" t="s">
        <v>57</v>
      </c>
      <c r="N329" s="101" t="s">
        <v>58</v>
      </c>
      <c r="O329" s="101" t="s">
        <v>42</v>
      </c>
      <c r="P329" s="101" t="s">
        <v>42</v>
      </c>
      <c r="Q329" s="101" t="s">
        <v>522</v>
      </c>
    </row>
    <row r="330" spans="1:17" x14ac:dyDescent="0.3">
      <c r="A330" s="101" t="s">
        <v>716</v>
      </c>
      <c r="B330" s="101">
        <v>120</v>
      </c>
      <c r="C330" s="101" t="s">
        <v>832</v>
      </c>
      <c r="D330" s="101" t="s">
        <v>535</v>
      </c>
      <c r="E330" s="101" t="s">
        <v>519</v>
      </c>
      <c r="F330" s="101" t="s">
        <v>46</v>
      </c>
      <c r="G330" s="101" t="s">
        <v>47</v>
      </c>
      <c r="H330" s="101" t="s">
        <v>42</v>
      </c>
      <c r="I330" s="101" t="s">
        <v>42</v>
      </c>
      <c r="J330" s="101" t="s">
        <v>181</v>
      </c>
      <c r="K330" s="101" t="s">
        <v>182</v>
      </c>
      <c r="L330" s="101" t="str">
        <f t="shared" si="5"/>
        <v>09</v>
      </c>
      <c r="M330" s="101" t="s">
        <v>57</v>
      </c>
      <c r="N330" s="101" t="s">
        <v>58</v>
      </c>
      <c r="O330" s="101" t="s">
        <v>42</v>
      </c>
      <c r="P330" s="101" t="s">
        <v>42</v>
      </c>
      <c r="Q330" s="101" t="s">
        <v>522</v>
      </c>
    </row>
    <row r="331" spans="1:17" x14ac:dyDescent="0.3">
      <c r="A331" s="101" t="s">
        <v>717</v>
      </c>
      <c r="B331" s="101">
        <v>120</v>
      </c>
      <c r="C331" s="101" t="s">
        <v>837</v>
      </c>
      <c r="D331" s="101" t="s">
        <v>76</v>
      </c>
      <c r="E331" s="101" t="s">
        <v>77</v>
      </c>
      <c r="F331" s="101" t="s">
        <v>34</v>
      </c>
      <c r="G331" s="101" t="s">
        <v>35</v>
      </c>
      <c r="H331" s="101" t="s">
        <v>42</v>
      </c>
      <c r="I331" s="101" t="s">
        <v>42</v>
      </c>
      <c r="J331" s="101" t="s">
        <v>181</v>
      </c>
      <c r="K331" s="101" t="s">
        <v>182</v>
      </c>
      <c r="L331" s="101" t="str">
        <f t="shared" si="5"/>
        <v>09</v>
      </c>
      <c r="M331" s="101" t="s">
        <v>57</v>
      </c>
      <c r="N331" s="101" t="s">
        <v>58</v>
      </c>
      <c r="O331" s="101" t="s">
        <v>42</v>
      </c>
      <c r="P331" s="101" t="s">
        <v>42</v>
      </c>
      <c r="Q331" s="101" t="s">
        <v>522</v>
      </c>
    </row>
    <row r="332" spans="1:17" x14ac:dyDescent="0.3">
      <c r="A332" s="101" t="s">
        <v>718</v>
      </c>
      <c r="B332" s="101">
        <v>2000</v>
      </c>
      <c r="C332" s="101" t="s">
        <v>837</v>
      </c>
      <c r="D332" s="101" t="s">
        <v>719</v>
      </c>
      <c r="E332" s="101" t="s">
        <v>718</v>
      </c>
      <c r="F332" s="101" t="s">
        <v>34</v>
      </c>
      <c r="G332" s="101" t="s">
        <v>35</v>
      </c>
      <c r="H332" s="101" t="s">
        <v>720</v>
      </c>
      <c r="I332" s="101" t="s">
        <v>721</v>
      </c>
      <c r="J332" s="101" t="s">
        <v>55</v>
      </c>
      <c r="K332" s="101" t="s">
        <v>56</v>
      </c>
      <c r="L332" s="101" t="str">
        <f t="shared" si="5"/>
        <v>09</v>
      </c>
      <c r="M332" s="101" t="s">
        <v>175</v>
      </c>
      <c r="N332" s="101" t="s">
        <v>176</v>
      </c>
      <c r="O332" s="101" t="s">
        <v>42</v>
      </c>
      <c r="P332" s="101" t="s">
        <v>42</v>
      </c>
      <c r="Q332" s="101" t="s">
        <v>522</v>
      </c>
    </row>
    <row r="333" spans="1:17" x14ac:dyDescent="0.3">
      <c r="A333" s="101" t="s">
        <v>143</v>
      </c>
      <c r="B333" s="101">
        <v>-2000</v>
      </c>
      <c r="C333" s="101" t="s">
        <v>837</v>
      </c>
      <c r="D333" s="101" t="s">
        <v>142</v>
      </c>
      <c r="E333" s="101" t="s">
        <v>143</v>
      </c>
      <c r="F333" s="101" t="s">
        <v>34</v>
      </c>
      <c r="G333" s="101" t="s">
        <v>35</v>
      </c>
      <c r="H333" s="101" t="s">
        <v>720</v>
      </c>
      <c r="I333" s="101" t="s">
        <v>721</v>
      </c>
      <c r="J333" s="101" t="s">
        <v>55</v>
      </c>
      <c r="K333" s="101" t="s">
        <v>56</v>
      </c>
      <c r="L333" s="101" t="str">
        <f t="shared" si="5"/>
        <v>09</v>
      </c>
      <c r="M333" s="101" t="s">
        <v>175</v>
      </c>
      <c r="N333" s="101" t="s">
        <v>176</v>
      </c>
      <c r="O333" s="101" t="s">
        <v>42</v>
      </c>
      <c r="P333" s="101" t="s">
        <v>42</v>
      </c>
      <c r="Q333" s="101" t="s">
        <v>522</v>
      </c>
    </row>
    <row r="334" spans="1:17" x14ac:dyDescent="0.3">
      <c r="A334" s="101" t="s">
        <v>722</v>
      </c>
      <c r="B334" s="101">
        <v>4817</v>
      </c>
      <c r="C334" s="101" t="s">
        <v>837</v>
      </c>
      <c r="D334" s="101" t="s">
        <v>51</v>
      </c>
      <c r="E334" s="101" t="s">
        <v>52</v>
      </c>
      <c r="F334" s="101" t="s">
        <v>34</v>
      </c>
      <c r="G334" s="101" t="s">
        <v>35</v>
      </c>
      <c r="H334" s="101" t="s">
        <v>720</v>
      </c>
      <c r="I334" s="101" t="s">
        <v>721</v>
      </c>
      <c r="J334" s="101" t="s">
        <v>55</v>
      </c>
      <c r="K334" s="101" t="s">
        <v>56</v>
      </c>
      <c r="L334" s="101" t="str">
        <f t="shared" si="5"/>
        <v>09</v>
      </c>
      <c r="M334" s="101" t="s">
        <v>175</v>
      </c>
      <c r="N334" s="101" t="s">
        <v>176</v>
      </c>
      <c r="O334" s="101" t="s">
        <v>42</v>
      </c>
      <c r="P334" s="101" t="s">
        <v>42</v>
      </c>
      <c r="Q334" s="101" t="s">
        <v>522</v>
      </c>
    </row>
    <row r="335" spans="1:17" x14ac:dyDescent="0.3">
      <c r="A335" s="101" t="s">
        <v>723</v>
      </c>
      <c r="B335" s="101">
        <v>-68100</v>
      </c>
      <c r="C335" s="101" t="s">
        <v>837</v>
      </c>
      <c r="D335" s="101" t="s">
        <v>142</v>
      </c>
      <c r="E335" s="101" t="s">
        <v>143</v>
      </c>
      <c r="F335" s="101" t="s">
        <v>34</v>
      </c>
      <c r="G335" s="101" t="s">
        <v>35</v>
      </c>
      <c r="H335" s="101" t="s">
        <v>720</v>
      </c>
      <c r="I335" s="101" t="s">
        <v>721</v>
      </c>
      <c r="J335" s="101" t="s">
        <v>55</v>
      </c>
      <c r="K335" s="101" t="s">
        <v>56</v>
      </c>
      <c r="L335" s="101" t="str">
        <f t="shared" si="5"/>
        <v>09</v>
      </c>
      <c r="M335" s="101" t="s">
        <v>175</v>
      </c>
      <c r="N335" s="101" t="s">
        <v>176</v>
      </c>
      <c r="O335" s="101" t="s">
        <v>42</v>
      </c>
      <c r="P335" s="101" t="s">
        <v>42</v>
      </c>
      <c r="Q335" s="101" t="s">
        <v>522</v>
      </c>
    </row>
    <row r="336" spans="1:17" x14ac:dyDescent="0.3">
      <c r="A336" s="101" t="s">
        <v>723</v>
      </c>
      <c r="B336" s="101">
        <v>68100</v>
      </c>
      <c r="C336" s="101" t="s">
        <v>837</v>
      </c>
      <c r="D336" s="101" t="s">
        <v>724</v>
      </c>
      <c r="E336" s="101" t="s">
        <v>725</v>
      </c>
      <c r="F336" s="101" t="s">
        <v>34</v>
      </c>
      <c r="G336" s="101" t="s">
        <v>35</v>
      </c>
      <c r="H336" s="101" t="s">
        <v>720</v>
      </c>
      <c r="I336" s="101" t="s">
        <v>721</v>
      </c>
      <c r="J336" s="101" t="s">
        <v>55</v>
      </c>
      <c r="K336" s="101" t="s">
        <v>56</v>
      </c>
      <c r="L336" s="101" t="str">
        <f t="shared" si="5"/>
        <v>09</v>
      </c>
      <c r="M336" s="101" t="s">
        <v>175</v>
      </c>
      <c r="N336" s="101" t="s">
        <v>176</v>
      </c>
      <c r="O336" s="101" t="s">
        <v>42</v>
      </c>
      <c r="P336" s="101" t="s">
        <v>42</v>
      </c>
      <c r="Q336" s="101" t="s">
        <v>522</v>
      </c>
    </row>
    <row r="337" spans="1:17" x14ac:dyDescent="0.3">
      <c r="A337" s="101" t="s">
        <v>726</v>
      </c>
      <c r="B337" s="101">
        <v>4817</v>
      </c>
      <c r="C337" s="101" t="s">
        <v>832</v>
      </c>
      <c r="D337" s="101" t="s">
        <v>541</v>
      </c>
      <c r="E337" s="101" t="s">
        <v>527</v>
      </c>
      <c r="F337" s="101" t="s">
        <v>46</v>
      </c>
      <c r="G337" s="101" t="s">
        <v>47</v>
      </c>
      <c r="H337" s="101" t="s">
        <v>727</v>
      </c>
      <c r="I337" s="101" t="s">
        <v>728</v>
      </c>
      <c r="J337" s="101" t="s">
        <v>55</v>
      </c>
      <c r="K337" s="101" t="s">
        <v>56</v>
      </c>
      <c r="L337" s="101" t="str">
        <f t="shared" si="5"/>
        <v>09</v>
      </c>
      <c r="M337" s="101" t="s">
        <v>175</v>
      </c>
      <c r="N337" s="101" t="s">
        <v>176</v>
      </c>
      <c r="O337" s="101" t="s">
        <v>42</v>
      </c>
      <c r="P337" s="101" t="s">
        <v>42</v>
      </c>
      <c r="Q337" s="101" t="s">
        <v>522</v>
      </c>
    </row>
    <row r="338" spans="1:17" x14ac:dyDescent="0.3">
      <c r="A338" s="101" t="s">
        <v>729</v>
      </c>
      <c r="B338" s="101">
        <v>37876</v>
      </c>
      <c r="C338" s="101" t="s">
        <v>837</v>
      </c>
      <c r="D338" s="101" t="s">
        <v>643</v>
      </c>
      <c r="E338" s="101" t="s">
        <v>644</v>
      </c>
      <c r="F338" s="101" t="s">
        <v>34</v>
      </c>
      <c r="G338" s="101" t="s">
        <v>35</v>
      </c>
      <c r="H338" s="101" t="s">
        <v>42</v>
      </c>
      <c r="I338" s="101" t="s">
        <v>42</v>
      </c>
      <c r="J338" s="101" t="s">
        <v>82</v>
      </c>
      <c r="K338" s="101" t="s">
        <v>83</v>
      </c>
      <c r="L338" s="101" t="str">
        <f t="shared" si="5"/>
        <v>09</v>
      </c>
      <c r="M338" s="101" t="s">
        <v>73</v>
      </c>
      <c r="N338" s="101" t="s">
        <v>74</v>
      </c>
      <c r="O338" s="101" t="s">
        <v>42</v>
      </c>
      <c r="P338" s="101" t="s">
        <v>42</v>
      </c>
      <c r="Q338" s="101" t="s">
        <v>522</v>
      </c>
    </row>
    <row r="339" spans="1:17" x14ac:dyDescent="0.3">
      <c r="A339" s="101" t="s">
        <v>730</v>
      </c>
      <c r="B339" s="101">
        <v>37876</v>
      </c>
      <c r="C339" s="101" t="s">
        <v>832</v>
      </c>
      <c r="D339" s="101" t="s">
        <v>541</v>
      </c>
      <c r="E339" s="101" t="s">
        <v>527</v>
      </c>
      <c r="F339" s="101" t="s">
        <v>46</v>
      </c>
      <c r="G339" s="101" t="s">
        <v>47</v>
      </c>
      <c r="H339" s="101" t="s">
        <v>42</v>
      </c>
      <c r="I339" s="101" t="s">
        <v>42</v>
      </c>
      <c r="J339" s="101" t="s">
        <v>82</v>
      </c>
      <c r="K339" s="101" t="s">
        <v>83</v>
      </c>
      <c r="L339" s="101" t="str">
        <f t="shared" si="5"/>
        <v>09</v>
      </c>
      <c r="M339" s="101" t="s">
        <v>73</v>
      </c>
      <c r="N339" s="101" t="s">
        <v>74</v>
      </c>
      <c r="O339" s="101" t="s">
        <v>42</v>
      </c>
      <c r="P339" s="101" t="s">
        <v>42</v>
      </c>
      <c r="Q339" s="101" t="s">
        <v>522</v>
      </c>
    </row>
    <row r="340" spans="1:17" x14ac:dyDescent="0.3">
      <c r="A340" s="101" t="s">
        <v>731</v>
      </c>
      <c r="B340" s="101">
        <v>-96</v>
      </c>
      <c r="C340" s="101" t="s">
        <v>837</v>
      </c>
      <c r="D340" s="101" t="s">
        <v>84</v>
      </c>
      <c r="E340" s="101" t="s">
        <v>85</v>
      </c>
      <c r="F340" s="101" t="s">
        <v>34</v>
      </c>
      <c r="G340" s="101" t="s">
        <v>35</v>
      </c>
      <c r="H340" s="101" t="s">
        <v>42</v>
      </c>
      <c r="I340" s="101" t="s">
        <v>42</v>
      </c>
      <c r="J340" s="101" t="s">
        <v>82</v>
      </c>
      <c r="K340" s="101" t="s">
        <v>83</v>
      </c>
      <c r="L340" s="101" t="str">
        <f t="shared" si="5"/>
        <v>09</v>
      </c>
      <c r="M340" s="101" t="s">
        <v>73</v>
      </c>
      <c r="N340" s="101" t="s">
        <v>74</v>
      </c>
      <c r="O340" s="101" t="s">
        <v>42</v>
      </c>
      <c r="P340" s="101" t="s">
        <v>42</v>
      </c>
      <c r="Q340" s="101" t="s">
        <v>522</v>
      </c>
    </row>
    <row r="341" spans="1:17" x14ac:dyDescent="0.3">
      <c r="A341" s="101" t="s">
        <v>731</v>
      </c>
      <c r="B341" s="101">
        <v>-96</v>
      </c>
      <c r="C341" s="101" t="s">
        <v>832</v>
      </c>
      <c r="D341" s="101" t="s">
        <v>541</v>
      </c>
      <c r="E341" s="101" t="s">
        <v>527</v>
      </c>
      <c r="F341" s="101" t="s">
        <v>46</v>
      </c>
      <c r="G341" s="101" t="s">
        <v>47</v>
      </c>
      <c r="H341" s="101" t="s">
        <v>42</v>
      </c>
      <c r="I341" s="101" t="s">
        <v>42</v>
      </c>
      <c r="J341" s="101" t="s">
        <v>82</v>
      </c>
      <c r="K341" s="101" t="s">
        <v>83</v>
      </c>
      <c r="L341" s="101" t="str">
        <f t="shared" si="5"/>
        <v>09</v>
      </c>
      <c r="M341" s="101" t="s">
        <v>73</v>
      </c>
      <c r="N341" s="101" t="s">
        <v>74</v>
      </c>
      <c r="O341" s="101" t="s">
        <v>42</v>
      </c>
      <c r="P341" s="101" t="s">
        <v>42</v>
      </c>
      <c r="Q341" s="101" t="s">
        <v>522</v>
      </c>
    </row>
    <row r="342" spans="1:17" x14ac:dyDescent="0.3">
      <c r="A342" s="101" t="s">
        <v>732</v>
      </c>
      <c r="B342" s="101">
        <v>40</v>
      </c>
      <c r="C342" s="101" t="s">
        <v>836</v>
      </c>
      <c r="D342" s="101" t="s">
        <v>256</v>
      </c>
      <c r="E342" s="101" t="s">
        <v>257</v>
      </c>
      <c r="F342" s="101" t="s">
        <v>34</v>
      </c>
      <c r="G342" s="101" t="s">
        <v>35</v>
      </c>
      <c r="H342" s="101" t="s">
        <v>42</v>
      </c>
      <c r="I342" s="101" t="s">
        <v>42</v>
      </c>
      <c r="J342" s="101" t="s">
        <v>82</v>
      </c>
      <c r="K342" s="101" t="s">
        <v>83</v>
      </c>
      <c r="L342" s="101" t="str">
        <f t="shared" si="5"/>
        <v>09</v>
      </c>
      <c r="M342" s="101" t="s">
        <v>73</v>
      </c>
      <c r="N342" s="101" t="s">
        <v>74</v>
      </c>
      <c r="O342" s="101" t="s">
        <v>42</v>
      </c>
      <c r="P342" s="101" t="s">
        <v>42</v>
      </c>
      <c r="Q342" s="101" t="s">
        <v>522</v>
      </c>
    </row>
    <row r="343" spans="1:17" x14ac:dyDescent="0.3">
      <c r="A343" s="101" t="s">
        <v>732</v>
      </c>
      <c r="B343" s="101">
        <v>1683</v>
      </c>
      <c r="C343" s="101" t="s">
        <v>836</v>
      </c>
      <c r="D343" s="101" t="s">
        <v>258</v>
      </c>
      <c r="E343" s="101" t="s">
        <v>259</v>
      </c>
      <c r="F343" s="101" t="s">
        <v>34</v>
      </c>
      <c r="G343" s="101" t="s">
        <v>35</v>
      </c>
      <c r="H343" s="101" t="s">
        <v>42</v>
      </c>
      <c r="I343" s="101" t="s">
        <v>42</v>
      </c>
      <c r="J343" s="101" t="s">
        <v>82</v>
      </c>
      <c r="K343" s="101" t="s">
        <v>83</v>
      </c>
      <c r="L343" s="101" t="str">
        <f t="shared" si="5"/>
        <v>09</v>
      </c>
      <c r="M343" s="101" t="s">
        <v>73</v>
      </c>
      <c r="N343" s="101" t="s">
        <v>74</v>
      </c>
      <c r="O343" s="101" t="s">
        <v>42</v>
      </c>
      <c r="P343" s="101" t="s">
        <v>42</v>
      </c>
      <c r="Q343" s="101" t="s">
        <v>522</v>
      </c>
    </row>
    <row r="344" spans="1:17" x14ac:dyDescent="0.3">
      <c r="A344" s="101" t="s">
        <v>733</v>
      </c>
      <c r="B344" s="101">
        <v>67</v>
      </c>
      <c r="C344" s="101" t="s">
        <v>836</v>
      </c>
      <c r="D344" s="101" t="s">
        <v>260</v>
      </c>
      <c r="E344" s="101" t="s">
        <v>261</v>
      </c>
      <c r="F344" s="101" t="s">
        <v>34</v>
      </c>
      <c r="G344" s="101" t="s">
        <v>35</v>
      </c>
      <c r="H344" s="101" t="s">
        <v>42</v>
      </c>
      <c r="I344" s="101" t="s">
        <v>42</v>
      </c>
      <c r="J344" s="101" t="s">
        <v>82</v>
      </c>
      <c r="K344" s="101" t="s">
        <v>83</v>
      </c>
      <c r="L344" s="101" t="str">
        <f t="shared" si="5"/>
        <v>09</v>
      </c>
      <c r="M344" s="101" t="s">
        <v>73</v>
      </c>
      <c r="N344" s="101" t="s">
        <v>74</v>
      </c>
      <c r="O344" s="101" t="s">
        <v>42</v>
      </c>
      <c r="P344" s="101" t="s">
        <v>42</v>
      </c>
      <c r="Q344" s="101" t="s">
        <v>522</v>
      </c>
    </row>
    <row r="345" spans="1:17" x14ac:dyDescent="0.3">
      <c r="A345" s="101" t="s">
        <v>733</v>
      </c>
      <c r="B345" s="101">
        <v>2762</v>
      </c>
      <c r="C345" s="101" t="s">
        <v>836</v>
      </c>
      <c r="D345" s="101" t="s">
        <v>262</v>
      </c>
      <c r="E345" s="101" t="s">
        <v>263</v>
      </c>
      <c r="F345" s="101" t="s">
        <v>34</v>
      </c>
      <c r="G345" s="101" t="s">
        <v>35</v>
      </c>
      <c r="H345" s="101" t="s">
        <v>42</v>
      </c>
      <c r="I345" s="101" t="s">
        <v>42</v>
      </c>
      <c r="J345" s="101" t="s">
        <v>82</v>
      </c>
      <c r="K345" s="101" t="s">
        <v>83</v>
      </c>
      <c r="L345" s="101" t="str">
        <f t="shared" si="5"/>
        <v>09</v>
      </c>
      <c r="M345" s="101" t="s">
        <v>73</v>
      </c>
      <c r="N345" s="101" t="s">
        <v>74</v>
      </c>
      <c r="O345" s="101" t="s">
        <v>42</v>
      </c>
      <c r="P345" s="101" t="s">
        <v>42</v>
      </c>
      <c r="Q345" s="101" t="s">
        <v>522</v>
      </c>
    </row>
    <row r="346" spans="1:17" x14ac:dyDescent="0.3">
      <c r="A346" s="101" t="s">
        <v>733</v>
      </c>
      <c r="B346" s="101">
        <v>11200</v>
      </c>
      <c r="C346" s="101" t="s">
        <v>832</v>
      </c>
      <c r="D346" s="101" t="s">
        <v>541</v>
      </c>
      <c r="E346" s="101" t="s">
        <v>527</v>
      </c>
      <c r="F346" s="101" t="s">
        <v>46</v>
      </c>
      <c r="G346" s="101" t="s">
        <v>47</v>
      </c>
      <c r="H346" s="101" t="s">
        <v>42</v>
      </c>
      <c r="I346" s="101" t="s">
        <v>42</v>
      </c>
      <c r="J346" s="101" t="s">
        <v>82</v>
      </c>
      <c r="K346" s="101" t="s">
        <v>83</v>
      </c>
      <c r="L346" s="101" t="str">
        <f t="shared" si="5"/>
        <v>09</v>
      </c>
      <c r="M346" s="101" t="s">
        <v>73</v>
      </c>
      <c r="N346" s="101" t="s">
        <v>74</v>
      </c>
      <c r="O346" s="101" t="s">
        <v>42</v>
      </c>
      <c r="P346" s="101" t="s">
        <v>42</v>
      </c>
      <c r="Q346" s="101" t="s">
        <v>522</v>
      </c>
    </row>
    <row r="347" spans="1:17" x14ac:dyDescent="0.3">
      <c r="A347" s="101" t="s">
        <v>734</v>
      </c>
      <c r="B347" s="101">
        <v>300</v>
      </c>
      <c r="C347" s="101" t="s">
        <v>832</v>
      </c>
      <c r="D347" s="101" t="s">
        <v>558</v>
      </c>
      <c r="E347" s="101" t="s">
        <v>559</v>
      </c>
      <c r="F347" s="101" t="s">
        <v>46</v>
      </c>
      <c r="G347" s="101" t="s">
        <v>47</v>
      </c>
      <c r="H347" s="101" t="s">
        <v>42</v>
      </c>
      <c r="I347" s="101" t="s">
        <v>42</v>
      </c>
      <c r="J347" s="101" t="s">
        <v>82</v>
      </c>
      <c r="K347" s="101" t="s">
        <v>83</v>
      </c>
      <c r="L347" s="101" t="str">
        <f t="shared" si="5"/>
        <v>09</v>
      </c>
      <c r="M347" s="101" t="s">
        <v>73</v>
      </c>
      <c r="N347" s="101" t="s">
        <v>74</v>
      </c>
      <c r="O347" s="101" t="s">
        <v>42</v>
      </c>
      <c r="P347" s="101" t="s">
        <v>42</v>
      </c>
      <c r="Q347" s="101" t="s">
        <v>522</v>
      </c>
    </row>
    <row r="348" spans="1:17" x14ac:dyDescent="0.3">
      <c r="A348" s="101" t="s">
        <v>733</v>
      </c>
      <c r="B348" s="101">
        <v>8371</v>
      </c>
      <c r="C348" s="101" t="s">
        <v>836</v>
      </c>
      <c r="D348" s="101" t="s">
        <v>192</v>
      </c>
      <c r="E348" s="101" t="s">
        <v>193</v>
      </c>
      <c r="F348" s="101" t="s">
        <v>34</v>
      </c>
      <c r="G348" s="101" t="s">
        <v>35</v>
      </c>
      <c r="H348" s="101" t="s">
        <v>42</v>
      </c>
      <c r="I348" s="101" t="s">
        <v>42</v>
      </c>
      <c r="J348" s="101" t="s">
        <v>82</v>
      </c>
      <c r="K348" s="101" t="s">
        <v>83</v>
      </c>
      <c r="L348" s="101" t="str">
        <f t="shared" si="5"/>
        <v>09</v>
      </c>
      <c r="M348" s="101" t="s">
        <v>73</v>
      </c>
      <c r="N348" s="101" t="s">
        <v>74</v>
      </c>
      <c r="O348" s="101" t="s">
        <v>42</v>
      </c>
      <c r="P348" s="101" t="s">
        <v>42</v>
      </c>
      <c r="Q348" s="101" t="s">
        <v>522</v>
      </c>
    </row>
    <row r="349" spans="1:17" x14ac:dyDescent="0.3">
      <c r="A349" s="101" t="s">
        <v>732</v>
      </c>
      <c r="B349" s="101">
        <v>5099</v>
      </c>
      <c r="C349" s="101" t="s">
        <v>836</v>
      </c>
      <c r="D349" s="101" t="s">
        <v>99</v>
      </c>
      <c r="E349" s="101" t="s">
        <v>100</v>
      </c>
      <c r="F349" s="101" t="s">
        <v>34</v>
      </c>
      <c r="G349" s="101" t="s">
        <v>35</v>
      </c>
      <c r="H349" s="101" t="s">
        <v>42</v>
      </c>
      <c r="I349" s="101" t="s">
        <v>42</v>
      </c>
      <c r="J349" s="101" t="s">
        <v>82</v>
      </c>
      <c r="K349" s="101" t="s">
        <v>83</v>
      </c>
      <c r="L349" s="101" t="str">
        <f t="shared" si="5"/>
        <v>09</v>
      </c>
      <c r="M349" s="101" t="s">
        <v>73</v>
      </c>
      <c r="N349" s="101" t="s">
        <v>74</v>
      </c>
      <c r="O349" s="101" t="s">
        <v>42</v>
      </c>
      <c r="P349" s="101" t="s">
        <v>42</v>
      </c>
      <c r="Q349" s="101" t="s">
        <v>522</v>
      </c>
    </row>
    <row r="350" spans="1:17" x14ac:dyDescent="0.3">
      <c r="A350" s="101" t="s">
        <v>735</v>
      </c>
      <c r="B350" s="101">
        <v>6822</v>
      </c>
      <c r="C350" s="101" t="s">
        <v>832</v>
      </c>
      <c r="D350" s="101" t="s">
        <v>541</v>
      </c>
      <c r="E350" s="101" t="s">
        <v>527</v>
      </c>
      <c r="F350" s="101" t="s">
        <v>46</v>
      </c>
      <c r="G350" s="101" t="s">
        <v>47</v>
      </c>
      <c r="H350" s="101" t="s">
        <v>42</v>
      </c>
      <c r="I350" s="101" t="s">
        <v>42</v>
      </c>
      <c r="J350" s="101" t="s">
        <v>82</v>
      </c>
      <c r="K350" s="101" t="s">
        <v>83</v>
      </c>
      <c r="L350" s="101" t="str">
        <f t="shared" si="5"/>
        <v>09</v>
      </c>
      <c r="M350" s="101" t="s">
        <v>73</v>
      </c>
      <c r="N350" s="101" t="s">
        <v>74</v>
      </c>
      <c r="O350" s="101" t="s">
        <v>42</v>
      </c>
      <c r="P350" s="101" t="s">
        <v>42</v>
      </c>
      <c r="Q350" s="101" t="s">
        <v>522</v>
      </c>
    </row>
    <row r="351" spans="1:17" x14ac:dyDescent="0.3">
      <c r="A351" s="101" t="s">
        <v>736</v>
      </c>
      <c r="B351" s="101">
        <v>600</v>
      </c>
      <c r="C351" s="101" t="s">
        <v>837</v>
      </c>
      <c r="D351" s="101" t="s">
        <v>84</v>
      </c>
      <c r="E351" s="101" t="s">
        <v>85</v>
      </c>
      <c r="F351" s="101" t="s">
        <v>34</v>
      </c>
      <c r="G351" s="101" t="s">
        <v>35</v>
      </c>
      <c r="H351" s="101" t="s">
        <v>42</v>
      </c>
      <c r="I351" s="101" t="s">
        <v>42</v>
      </c>
      <c r="J351" s="101" t="s">
        <v>82</v>
      </c>
      <c r="K351" s="101" t="s">
        <v>83</v>
      </c>
      <c r="L351" s="101" t="str">
        <f t="shared" si="5"/>
        <v>09</v>
      </c>
      <c r="M351" s="101" t="s">
        <v>73</v>
      </c>
      <c r="N351" s="101" t="s">
        <v>74</v>
      </c>
      <c r="O351" s="101" t="s">
        <v>42</v>
      </c>
      <c r="P351" s="101" t="s">
        <v>42</v>
      </c>
      <c r="Q351" s="101" t="s">
        <v>522</v>
      </c>
    </row>
    <row r="352" spans="1:17" x14ac:dyDescent="0.3">
      <c r="A352" s="101" t="s">
        <v>737</v>
      </c>
      <c r="B352" s="101">
        <v>300</v>
      </c>
      <c r="C352" s="101" t="s">
        <v>832</v>
      </c>
      <c r="D352" s="101" t="s">
        <v>558</v>
      </c>
      <c r="E352" s="101" t="s">
        <v>559</v>
      </c>
      <c r="F352" s="101" t="s">
        <v>46</v>
      </c>
      <c r="G352" s="101" t="s">
        <v>47</v>
      </c>
      <c r="H352" s="101" t="s">
        <v>42</v>
      </c>
      <c r="I352" s="101" t="s">
        <v>42</v>
      </c>
      <c r="J352" s="101" t="s">
        <v>82</v>
      </c>
      <c r="K352" s="101" t="s">
        <v>83</v>
      </c>
      <c r="L352" s="101" t="str">
        <f t="shared" si="5"/>
        <v>09</v>
      </c>
      <c r="M352" s="101" t="s">
        <v>73</v>
      </c>
      <c r="N352" s="101" t="s">
        <v>74</v>
      </c>
      <c r="O352" s="101" t="s">
        <v>42</v>
      </c>
      <c r="P352" s="101" t="s">
        <v>42</v>
      </c>
      <c r="Q352" s="101" t="s">
        <v>522</v>
      </c>
    </row>
    <row r="353" spans="1:17" x14ac:dyDescent="0.3">
      <c r="A353" s="101" t="s">
        <v>738</v>
      </c>
      <c r="B353" s="101">
        <v>91818</v>
      </c>
      <c r="C353" s="101" t="s">
        <v>832</v>
      </c>
      <c r="D353" s="101" t="s">
        <v>549</v>
      </c>
      <c r="E353" s="101" t="s">
        <v>550</v>
      </c>
      <c r="F353" s="101" t="s">
        <v>46</v>
      </c>
      <c r="G353" s="101" t="s">
        <v>47</v>
      </c>
      <c r="H353" s="101" t="s">
        <v>739</v>
      </c>
      <c r="I353" s="101" t="s">
        <v>740</v>
      </c>
      <c r="J353" s="101" t="s">
        <v>267</v>
      </c>
      <c r="K353" s="101" t="s">
        <v>268</v>
      </c>
      <c r="L353" s="101" t="str">
        <f t="shared" si="5"/>
        <v>01</v>
      </c>
      <c r="M353" s="101" t="s">
        <v>415</v>
      </c>
      <c r="N353" s="101" t="s">
        <v>416</v>
      </c>
      <c r="O353" s="101" t="s">
        <v>42</v>
      </c>
      <c r="P353" s="101" t="s">
        <v>42</v>
      </c>
      <c r="Q353" s="101" t="s">
        <v>522</v>
      </c>
    </row>
    <row r="354" spans="1:17" x14ac:dyDescent="0.3">
      <c r="A354" s="101" t="s">
        <v>741</v>
      </c>
      <c r="B354" s="101">
        <v>47970</v>
      </c>
      <c r="C354" s="101" t="s">
        <v>837</v>
      </c>
      <c r="D354" s="101" t="s">
        <v>291</v>
      </c>
      <c r="E354" s="101" t="s">
        <v>292</v>
      </c>
      <c r="F354" s="101" t="s">
        <v>34</v>
      </c>
      <c r="G354" s="101" t="s">
        <v>35</v>
      </c>
      <c r="H354" s="101" t="s">
        <v>42</v>
      </c>
      <c r="I354" s="101" t="s">
        <v>42</v>
      </c>
      <c r="J354" s="101" t="s">
        <v>82</v>
      </c>
      <c r="K354" s="101" t="s">
        <v>83</v>
      </c>
      <c r="L354" s="101" t="str">
        <f>LEFT(M354,2)</f>
        <v>09</v>
      </c>
      <c r="M354" s="101" t="s">
        <v>73</v>
      </c>
      <c r="N354" s="101" t="s">
        <v>74</v>
      </c>
      <c r="O354" s="101" t="s">
        <v>742</v>
      </c>
      <c r="P354" s="101" t="s">
        <v>743</v>
      </c>
      <c r="Q354" s="101" t="s">
        <v>744</v>
      </c>
    </row>
    <row r="355" spans="1:17" x14ac:dyDescent="0.3">
      <c r="A355" s="101" t="s">
        <v>745</v>
      </c>
      <c r="B355" s="101">
        <v>3286</v>
      </c>
      <c r="C355" s="101" t="s">
        <v>837</v>
      </c>
      <c r="D355" s="101" t="s">
        <v>746</v>
      </c>
      <c r="E355" s="101" t="s">
        <v>747</v>
      </c>
      <c r="F355" s="101" t="s">
        <v>34</v>
      </c>
      <c r="G355" s="101" t="s">
        <v>35</v>
      </c>
      <c r="H355" s="101" t="s">
        <v>42</v>
      </c>
      <c r="I355" s="101" t="s">
        <v>42</v>
      </c>
      <c r="J355" s="101" t="s">
        <v>748</v>
      </c>
      <c r="K355" s="101" t="s">
        <v>749</v>
      </c>
      <c r="L355" s="101" t="str">
        <f t="shared" ref="L355:L364" si="6">LEFT(M355,2)</f>
        <v>08</v>
      </c>
      <c r="M355" s="101" t="s">
        <v>750</v>
      </c>
      <c r="N355" s="101" t="s">
        <v>751</v>
      </c>
      <c r="O355" s="101" t="s">
        <v>752</v>
      </c>
      <c r="P355" s="101" t="s">
        <v>753</v>
      </c>
      <c r="Q355" s="101" t="s">
        <v>744</v>
      </c>
    </row>
    <row r="356" spans="1:17" x14ac:dyDescent="0.3">
      <c r="A356" s="101" t="s">
        <v>741</v>
      </c>
      <c r="B356" s="101">
        <v>3500</v>
      </c>
      <c r="C356" s="101" t="s">
        <v>837</v>
      </c>
      <c r="D356" s="101" t="s">
        <v>312</v>
      </c>
      <c r="E356" s="101" t="s">
        <v>313</v>
      </c>
      <c r="F356" s="101" t="s">
        <v>34</v>
      </c>
      <c r="G356" s="101" t="s">
        <v>35</v>
      </c>
      <c r="H356" s="101" t="s">
        <v>42</v>
      </c>
      <c r="I356" s="101" t="s">
        <v>42</v>
      </c>
      <c r="J356" s="101" t="s">
        <v>82</v>
      </c>
      <c r="K356" s="101" t="s">
        <v>83</v>
      </c>
      <c r="L356" s="101" t="str">
        <f t="shared" si="6"/>
        <v>09</v>
      </c>
      <c r="M356" s="101" t="s">
        <v>73</v>
      </c>
      <c r="N356" s="101" t="s">
        <v>74</v>
      </c>
      <c r="O356" s="101" t="s">
        <v>124</v>
      </c>
      <c r="P356" s="101" t="s">
        <v>314</v>
      </c>
      <c r="Q356" s="101" t="s">
        <v>744</v>
      </c>
    </row>
    <row r="357" spans="1:17" x14ac:dyDescent="0.3">
      <c r="A357" s="101" t="s">
        <v>754</v>
      </c>
      <c r="B357" s="101">
        <v>-66552</v>
      </c>
      <c r="C357" s="101" t="s">
        <v>838</v>
      </c>
      <c r="D357" s="101" t="s">
        <v>755</v>
      </c>
      <c r="E357" s="101" t="s">
        <v>744</v>
      </c>
      <c r="F357" s="101" t="s">
        <v>34</v>
      </c>
      <c r="G357" s="101" t="s">
        <v>35</v>
      </c>
      <c r="H357" s="101" t="s">
        <v>756</v>
      </c>
      <c r="I357" s="101" t="s">
        <v>757</v>
      </c>
      <c r="J357" s="101" t="s">
        <v>758</v>
      </c>
      <c r="K357" s="101" t="s">
        <v>759</v>
      </c>
      <c r="L357" s="101" t="str">
        <f t="shared" si="6"/>
        <v>01</v>
      </c>
      <c r="M357" s="101" t="s">
        <v>760</v>
      </c>
      <c r="N357" s="101" t="s">
        <v>761</v>
      </c>
      <c r="O357" s="101" t="s">
        <v>42</v>
      </c>
      <c r="P357" s="101" t="s">
        <v>42</v>
      </c>
      <c r="Q357" s="101" t="s">
        <v>744</v>
      </c>
    </row>
    <row r="358" spans="1:17" x14ac:dyDescent="0.3">
      <c r="A358" s="101" t="s">
        <v>762</v>
      </c>
      <c r="B358" s="101">
        <v>-3286</v>
      </c>
      <c r="C358" s="101" t="s">
        <v>838</v>
      </c>
      <c r="D358" s="101" t="s">
        <v>755</v>
      </c>
      <c r="E358" s="101" t="s">
        <v>744</v>
      </c>
      <c r="F358" s="101" t="s">
        <v>34</v>
      </c>
      <c r="G358" s="101" t="s">
        <v>35</v>
      </c>
      <c r="H358" s="101" t="s">
        <v>756</v>
      </c>
      <c r="I358" s="101" t="s">
        <v>757</v>
      </c>
      <c r="J358" s="101" t="s">
        <v>758</v>
      </c>
      <c r="K358" s="101" t="s">
        <v>759</v>
      </c>
      <c r="L358" s="101" t="str">
        <f t="shared" si="6"/>
        <v>01</v>
      </c>
      <c r="M358" s="101" t="s">
        <v>760</v>
      </c>
      <c r="N358" s="101" t="s">
        <v>761</v>
      </c>
      <c r="O358" s="101" t="s">
        <v>42</v>
      </c>
      <c r="P358" s="101" t="s">
        <v>42</v>
      </c>
      <c r="Q358" s="101" t="s">
        <v>744</v>
      </c>
    </row>
    <row r="359" spans="1:17" x14ac:dyDescent="0.3">
      <c r="A359" s="101" t="s">
        <v>763</v>
      </c>
      <c r="B359" s="101">
        <v>-260000</v>
      </c>
      <c r="C359" s="101" t="s">
        <v>838</v>
      </c>
      <c r="D359" s="101" t="s">
        <v>755</v>
      </c>
      <c r="E359" s="101" t="s">
        <v>744</v>
      </c>
      <c r="F359" s="101" t="s">
        <v>34</v>
      </c>
      <c r="G359" s="101" t="s">
        <v>35</v>
      </c>
      <c r="H359" s="101" t="s">
        <v>756</v>
      </c>
      <c r="I359" s="101" t="s">
        <v>757</v>
      </c>
      <c r="J359" s="101" t="s">
        <v>758</v>
      </c>
      <c r="K359" s="101" t="s">
        <v>759</v>
      </c>
      <c r="L359" s="101" t="str">
        <f t="shared" si="6"/>
        <v>01</v>
      </c>
      <c r="M359" s="101" t="s">
        <v>760</v>
      </c>
      <c r="N359" s="101" t="s">
        <v>761</v>
      </c>
      <c r="O359" s="101" t="s">
        <v>42</v>
      </c>
      <c r="P359" s="101" t="s">
        <v>42</v>
      </c>
      <c r="Q359" s="101" t="s">
        <v>744</v>
      </c>
    </row>
    <row r="360" spans="1:17" x14ac:dyDescent="0.3">
      <c r="A360" s="101" t="s">
        <v>763</v>
      </c>
      <c r="B360" s="101">
        <v>260000</v>
      </c>
      <c r="C360" s="101" t="s">
        <v>838</v>
      </c>
      <c r="D360" s="101" t="s">
        <v>755</v>
      </c>
      <c r="E360" s="101" t="s">
        <v>744</v>
      </c>
      <c r="F360" s="101" t="s">
        <v>34</v>
      </c>
      <c r="G360" s="101" t="s">
        <v>35</v>
      </c>
      <c r="H360" s="101" t="s">
        <v>756</v>
      </c>
      <c r="I360" s="101" t="s">
        <v>757</v>
      </c>
      <c r="J360" s="101" t="s">
        <v>758</v>
      </c>
      <c r="K360" s="101" t="s">
        <v>759</v>
      </c>
      <c r="L360" s="101" t="str">
        <f t="shared" si="6"/>
        <v>01</v>
      </c>
      <c r="M360" s="101" t="s">
        <v>760</v>
      </c>
      <c r="N360" s="101" t="s">
        <v>761</v>
      </c>
      <c r="O360" s="101" t="s">
        <v>42</v>
      </c>
      <c r="P360" s="101" t="s">
        <v>42</v>
      </c>
      <c r="Q360" s="101" t="s">
        <v>744</v>
      </c>
    </row>
    <row r="361" spans="1:17" x14ac:dyDescent="0.3">
      <c r="A361" s="101" t="s">
        <v>741</v>
      </c>
      <c r="B361" s="101">
        <v>5010</v>
      </c>
      <c r="C361" s="101" t="s">
        <v>837</v>
      </c>
      <c r="D361" s="101" t="s">
        <v>69</v>
      </c>
      <c r="E361" s="101" t="s">
        <v>70</v>
      </c>
      <c r="F361" s="101" t="s">
        <v>34</v>
      </c>
      <c r="G361" s="101" t="s">
        <v>35</v>
      </c>
      <c r="H361" s="101" t="s">
        <v>42</v>
      </c>
      <c r="I361" s="101" t="s">
        <v>42</v>
      </c>
      <c r="J361" s="101" t="s">
        <v>82</v>
      </c>
      <c r="K361" s="101" t="s">
        <v>83</v>
      </c>
      <c r="L361" s="101" t="str">
        <f t="shared" si="6"/>
        <v>09</v>
      </c>
      <c r="M361" s="101" t="s">
        <v>73</v>
      </c>
      <c r="N361" s="101" t="s">
        <v>74</v>
      </c>
      <c r="O361" s="101" t="s">
        <v>42</v>
      </c>
      <c r="P361" s="101" t="s">
        <v>42</v>
      </c>
      <c r="Q361" s="101" t="s">
        <v>744</v>
      </c>
    </row>
    <row r="362" spans="1:17" x14ac:dyDescent="0.3">
      <c r="A362" s="101" t="s">
        <v>741</v>
      </c>
      <c r="B362" s="101">
        <v>60</v>
      </c>
      <c r="C362" s="101" t="s">
        <v>836</v>
      </c>
      <c r="D362" s="101" t="s">
        <v>256</v>
      </c>
      <c r="E362" s="101" t="s">
        <v>257</v>
      </c>
      <c r="F362" s="101" t="s">
        <v>34</v>
      </c>
      <c r="G362" s="101" t="s">
        <v>35</v>
      </c>
      <c r="H362" s="101" t="s">
        <v>42</v>
      </c>
      <c r="I362" s="101" t="s">
        <v>42</v>
      </c>
      <c r="J362" s="101" t="s">
        <v>82</v>
      </c>
      <c r="K362" s="101" t="s">
        <v>83</v>
      </c>
      <c r="L362" s="101" t="str">
        <f t="shared" si="6"/>
        <v>09</v>
      </c>
      <c r="M362" s="101" t="s">
        <v>73</v>
      </c>
      <c r="N362" s="101" t="s">
        <v>74</v>
      </c>
      <c r="O362" s="101" t="s">
        <v>42</v>
      </c>
      <c r="P362" s="101" t="s">
        <v>42</v>
      </c>
      <c r="Q362" s="101" t="s">
        <v>744</v>
      </c>
    </row>
    <row r="363" spans="1:17" x14ac:dyDescent="0.3">
      <c r="A363" s="101" t="s">
        <v>741</v>
      </c>
      <c r="B363" s="101">
        <v>2484</v>
      </c>
      <c r="C363" s="101" t="s">
        <v>836</v>
      </c>
      <c r="D363" s="101" t="s">
        <v>258</v>
      </c>
      <c r="E363" s="101" t="s">
        <v>259</v>
      </c>
      <c r="F363" s="101" t="s">
        <v>34</v>
      </c>
      <c r="G363" s="101" t="s">
        <v>35</v>
      </c>
      <c r="H363" s="101" t="s">
        <v>42</v>
      </c>
      <c r="I363" s="101" t="s">
        <v>42</v>
      </c>
      <c r="J363" s="101" t="s">
        <v>82</v>
      </c>
      <c r="K363" s="101" t="s">
        <v>83</v>
      </c>
      <c r="L363" s="101" t="str">
        <f t="shared" si="6"/>
        <v>09</v>
      </c>
      <c r="M363" s="101" t="s">
        <v>73</v>
      </c>
      <c r="N363" s="101" t="s">
        <v>74</v>
      </c>
      <c r="O363" s="101" t="s">
        <v>42</v>
      </c>
      <c r="P363" s="101" t="s">
        <v>42</v>
      </c>
      <c r="Q363" s="101" t="s">
        <v>744</v>
      </c>
    </row>
    <row r="364" spans="1:17" x14ac:dyDescent="0.3">
      <c r="A364" s="101" t="s">
        <v>764</v>
      </c>
      <c r="B364" s="101">
        <v>7528</v>
      </c>
      <c r="C364" s="101" t="s">
        <v>836</v>
      </c>
      <c r="D364" s="101" t="s">
        <v>99</v>
      </c>
      <c r="E364" s="101" t="s">
        <v>100</v>
      </c>
      <c r="F364" s="101" t="s">
        <v>34</v>
      </c>
      <c r="G364" s="101" t="s">
        <v>35</v>
      </c>
      <c r="H364" s="101" t="s">
        <v>42</v>
      </c>
      <c r="I364" s="101" t="s">
        <v>42</v>
      </c>
      <c r="J364" s="101" t="s">
        <v>82</v>
      </c>
      <c r="K364" s="101" t="s">
        <v>83</v>
      </c>
      <c r="L364" s="101" t="str">
        <f t="shared" si="6"/>
        <v>09</v>
      </c>
      <c r="M364" s="101" t="s">
        <v>73</v>
      </c>
      <c r="N364" s="101" t="s">
        <v>74</v>
      </c>
      <c r="O364" s="101" t="s">
        <v>42</v>
      </c>
      <c r="P364" s="101" t="s">
        <v>42</v>
      </c>
      <c r="Q364" s="101" t="s">
        <v>744</v>
      </c>
    </row>
  </sheetData>
  <autoFilter ref="A1:Q364"/>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1. Eelarve koontabel</vt:lpstr>
      <vt:lpstr>2. Investeeringute koondtabel</vt:lpstr>
      <vt:lpstr>3. Investeerimistegevus</vt:lpstr>
      <vt:lpstr>4. Seletuskiri ridade kaupa</vt:lpstr>
      <vt:lpstr>5. Algandmed</vt:lpstr>
    </vt:vector>
  </TitlesOfParts>
  <Company>Viljandi LV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Kadri Kütt</dc:creator>
  <cp:lastModifiedBy>Kadri Kütt</cp:lastModifiedBy>
  <cp:lastPrinted>2023-06-06T14:02:05Z</cp:lastPrinted>
  <dcterms:created xsi:type="dcterms:W3CDTF">2023-06-06T12:48:49Z</dcterms:created>
  <dcterms:modified xsi:type="dcterms:W3CDTF">2023-06-08T11:53:48Z</dcterms:modified>
</cp:coreProperties>
</file>