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Rahandus\PIIRATUD KASUTUS\Eelarve\2025\eelnõu\II lugemine\"/>
    </mc:Choice>
  </mc:AlternateContent>
  <xr:revisionPtr revIDLastSave="0" documentId="13_ncr:1_{33E6966A-B751-4792-B69A-F8032EB778B4}" xr6:coauthVersionLast="47" xr6:coauthVersionMax="47" xr10:uidLastSave="{00000000-0000-0000-0000-000000000000}"/>
  <bookViews>
    <workbookView xWindow="-28920" yWindow="-120" windowWidth="29040" windowHeight="15720" tabRatio="838" activeTab="3" xr2:uid="{6C34D0E3-89B7-42AF-A2D3-1E5EEBC983E7}"/>
  </bookViews>
  <sheets>
    <sheet name="1. Eelarve koontabel II luge." sheetId="1" r:id="rId1"/>
    <sheet name="2. Eelarve volikogu määruses" sheetId="10" r:id="rId2"/>
    <sheet name="3. II lug muudat (osakonnad)" sheetId="8" r:id="rId3"/>
    <sheet name="4. investeeringud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1" l="1"/>
  <c r="D28" i="11"/>
  <c r="B28" i="11"/>
  <c r="C42" i="10"/>
  <c r="E40" i="10"/>
  <c r="E39" i="10"/>
  <c r="E37" i="10"/>
  <c r="E36" i="10"/>
  <c r="D35" i="10"/>
  <c r="E35" i="10" s="1"/>
  <c r="C35" i="10"/>
  <c r="E32" i="10"/>
  <c r="E31" i="10"/>
  <c r="E30" i="10"/>
  <c r="E29" i="10"/>
  <c r="E28" i="10"/>
  <c r="E27" i="10"/>
  <c r="E26" i="10"/>
  <c r="E25" i="10"/>
  <c r="D24" i="10"/>
  <c r="E24" i="10" s="1"/>
  <c r="C24" i="10"/>
  <c r="E21" i="10"/>
  <c r="E20" i="10"/>
  <c r="D19" i="10"/>
  <c r="E19" i="10" s="1"/>
  <c r="C19" i="10"/>
  <c r="E18" i="10"/>
  <c r="E17" i="10"/>
  <c r="D16" i="10"/>
  <c r="E16" i="10" s="1"/>
  <c r="C16" i="10"/>
  <c r="E15" i="10"/>
  <c r="E14" i="10"/>
  <c r="D13" i="10"/>
  <c r="E13" i="10" s="1"/>
  <c r="C13" i="10"/>
  <c r="D12" i="10"/>
  <c r="D10" i="10" s="1"/>
  <c r="C12" i="10"/>
  <c r="C10" i="10" s="1"/>
  <c r="D11" i="10"/>
  <c r="E11" i="10" s="1"/>
  <c r="C11" i="10"/>
  <c r="E8" i="10"/>
  <c r="E7" i="10"/>
  <c r="E6" i="10"/>
  <c r="E5" i="10"/>
  <c r="D4" i="10"/>
  <c r="E4" i="10" s="1"/>
  <c r="C4" i="10"/>
  <c r="C35" i="8"/>
  <c r="D35" i="8"/>
  <c r="B35" i="8"/>
  <c r="C22" i="10" l="1"/>
  <c r="C33" i="10" s="1"/>
  <c r="C43" i="10"/>
  <c r="E10" i="10"/>
  <c r="D43" i="10"/>
  <c r="E43" i="10" s="1"/>
  <c r="D22" i="10"/>
  <c r="D42" i="10"/>
  <c r="E42" i="10" s="1"/>
  <c r="E12" i="10"/>
  <c r="D33" i="10" l="1"/>
  <c r="E33" i="10" s="1"/>
  <c r="E22" i="10"/>
  <c r="G32" i="1" l="1"/>
  <c r="G31" i="1"/>
  <c r="G25" i="1"/>
  <c r="G21" i="1"/>
  <c r="G20" i="1"/>
  <c r="G14" i="1"/>
  <c r="G13" i="1"/>
  <c r="G12" i="1"/>
  <c r="G5" i="1"/>
  <c r="F43" i="1"/>
  <c r="G43" i="1" s="1"/>
  <c r="F40" i="1"/>
  <c r="F39" i="1"/>
  <c r="G39" i="1" s="1"/>
  <c r="F37" i="1"/>
  <c r="G37" i="1" s="1"/>
  <c r="F36" i="1"/>
  <c r="G36" i="1" s="1"/>
  <c r="F32" i="1"/>
  <c r="F31" i="1"/>
  <c r="F30" i="1"/>
  <c r="G30" i="1" s="1"/>
  <c r="F29" i="1"/>
  <c r="G29" i="1" s="1"/>
  <c r="F28" i="1"/>
  <c r="G28" i="1" s="1"/>
  <c r="F27" i="1"/>
  <c r="G27" i="1" s="1"/>
  <c r="F26" i="1"/>
  <c r="G26" i="1" s="1"/>
  <c r="F25" i="1"/>
  <c r="F21" i="1"/>
  <c r="F20" i="1"/>
  <c r="F19" i="1"/>
  <c r="G19" i="1" s="1"/>
  <c r="F18" i="1"/>
  <c r="G18" i="1" s="1"/>
  <c r="F17" i="1"/>
  <c r="G17" i="1" s="1"/>
  <c r="F16" i="1"/>
  <c r="G16" i="1" s="1"/>
  <c r="F15" i="1"/>
  <c r="G15" i="1" s="1"/>
  <c r="F14" i="1"/>
  <c r="F13" i="1"/>
  <c r="F12" i="1"/>
  <c r="F11" i="1"/>
  <c r="G11" i="1" s="1"/>
  <c r="F10" i="1"/>
  <c r="G10" i="1" s="1"/>
  <c r="F8" i="1"/>
  <c r="G8" i="1" s="1"/>
  <c r="F7" i="1"/>
  <c r="G7" i="1" s="1"/>
  <c r="F6" i="1"/>
  <c r="G6" i="1" s="1"/>
  <c r="F5" i="1"/>
  <c r="C11" i="1"/>
  <c r="D43" i="1"/>
  <c r="C35" i="1" l="1"/>
  <c r="D35" i="1"/>
  <c r="C24" i="1"/>
  <c r="D24" i="1"/>
  <c r="D22" i="1"/>
  <c r="D33" i="1" s="1"/>
  <c r="C19" i="1"/>
  <c r="D19" i="1"/>
  <c r="C16" i="1"/>
  <c r="D16" i="1"/>
  <c r="D13" i="1"/>
  <c r="C13" i="1"/>
  <c r="D12" i="1"/>
  <c r="C12" i="1"/>
  <c r="D11" i="1"/>
  <c r="D10" i="1"/>
  <c r="C4" i="1"/>
  <c r="D4" i="1"/>
  <c r="D42" i="1" s="1"/>
  <c r="F35" i="1"/>
  <c r="G35" i="1" s="1"/>
  <c r="F24" i="1"/>
  <c r="G24" i="1" s="1"/>
  <c r="F4" i="1"/>
  <c r="G4" i="1" s="1"/>
  <c r="F42" i="1" l="1"/>
  <c r="G42" i="1" s="1"/>
  <c r="C10" i="1"/>
  <c r="C43" i="1" s="1"/>
  <c r="C22" i="1"/>
  <c r="C33" i="1" s="1"/>
  <c r="C42" i="1"/>
  <c r="F33" i="1" l="1"/>
  <c r="G33" i="1" s="1"/>
  <c r="F22" i="1"/>
  <c r="G22" i="1" s="1"/>
</calcChain>
</file>

<file path=xl/sharedStrings.xml><?xml version="1.0" encoding="utf-8"?>
<sst xmlns="http://schemas.openxmlformats.org/spreadsheetml/2006/main" count="176" uniqueCount="117">
  <si>
    <r>
      <t>Linnavolikogu poolt kinnitatavas struktuuris eelarvetabel</t>
    </r>
    <r>
      <rPr>
        <sz val="9"/>
        <color rgb="FF000000"/>
        <rFont val="Aptos Narrow"/>
        <family val="2"/>
        <charset val="186"/>
        <scheme val="minor"/>
      </rPr>
      <t>, eurodes:</t>
    </r>
  </si>
  <si>
    <t xml:space="preserve"> </t>
  </si>
  <si>
    <t>2024 II lisaeelarve kokku</t>
  </si>
  <si>
    <t>Maksutulud</t>
  </si>
  <si>
    <t>Tulud kaupade ja teenuste müügist</t>
  </si>
  <si>
    <t>3500, 352</t>
  </si>
  <si>
    <t>Saadavad toetused tegevuskuludeks</t>
  </si>
  <si>
    <t>3825, 388</t>
  </si>
  <si>
    <t xml:space="preserve">Muud tegevustulud </t>
  </si>
  <si>
    <t>sh  antavad toetused</t>
  </si>
  <si>
    <t>sh  muud tegevuskulud</t>
  </si>
  <si>
    <t>01-02</t>
  </si>
  <si>
    <t>Valitsemine</t>
  </si>
  <si>
    <t>40,41,4500,452</t>
  </si>
  <si>
    <t>Antavad toetused tegevuskuludeks</t>
  </si>
  <si>
    <t>50,55,60</t>
  </si>
  <si>
    <t>Muud tegevuskulud</t>
  </si>
  <si>
    <t>03-06</t>
  </si>
  <si>
    <t>Majandusvaldkond</t>
  </si>
  <si>
    <t>07-10</t>
  </si>
  <si>
    <t>Kultuuri-, haridus- ja sotsiaalvaldkond</t>
  </si>
  <si>
    <t>PÕHITEGEVUSE TULEM</t>
  </si>
  <si>
    <t> INVESTEERIMISTEGEVUS KOKKU</t>
  </si>
  <si>
    <t>Põhivara müük</t>
  </si>
  <si>
    <t xml:space="preserve">Põhivara soetus </t>
  </si>
  <si>
    <t>Põhivara soetuseks saadav sihtfinantseerimine</t>
  </si>
  <si>
    <t>Põhivara soetuseks antav sihtfinantseerimine</t>
  </si>
  <si>
    <t>Osaluste soetamine</t>
  </si>
  <si>
    <t>Osaluste müük</t>
  </si>
  <si>
    <t>Finantstulud</t>
  </si>
  <si>
    <t>Finantskulud</t>
  </si>
  <si>
    <t>EELARVE TULEM</t>
  </si>
  <si>
    <t>FINANTSEERIMISTEGEVUS</t>
  </si>
  <si>
    <t>Kohustuste võtmine</t>
  </si>
  <si>
    <t>Kohustuste tasumine</t>
  </si>
  <si>
    <t>Likviidsete varade muutus</t>
  </si>
  <si>
    <t>Nõuete ja kohustuste saldo muutus</t>
  </si>
  <si>
    <t xml:space="preserve">Eelarve tulude maht kokku </t>
  </si>
  <si>
    <t>Eelarve kulude maht kokku</t>
  </si>
  <si>
    <t>2023 täitmine</t>
  </si>
  <si>
    <t>2025 vs 2024</t>
  </si>
  <si>
    <t>2025 vs 2024 (%)</t>
  </si>
  <si>
    <t>53 Viljandi Linnaraamatukogu</t>
  </si>
  <si>
    <t>37 Viljandi Nukuteater</t>
  </si>
  <si>
    <t>27 Viljandi Kunstikool</t>
  </si>
  <si>
    <t>58 Viljandi Spordikeskus</t>
  </si>
  <si>
    <t>26 Viljandi Spordikool</t>
  </si>
  <si>
    <t>29 Viljandi Huvikool</t>
  </si>
  <si>
    <t>44 Viljandi Hoolekandekeskus</t>
  </si>
  <si>
    <t>42 Viljandi Päevakeskus</t>
  </si>
  <si>
    <t>43 Viljandi Laste ja Perede  Tugikeskus</t>
  </si>
  <si>
    <t>L1192 Haldusamet</t>
  </si>
  <si>
    <t>82 Viljandi Linnahooldus</t>
  </si>
  <si>
    <t>13 Viljandi Lasteaed Krõllipesa</t>
  </si>
  <si>
    <t>15 Viljandi Lasteaed Männimäe</t>
  </si>
  <si>
    <t>28 Viljandi Muusikakool</t>
  </si>
  <si>
    <t>48 Viljandi Kesklinna Kool</t>
  </si>
  <si>
    <t>14 Viljandi Lasteaed Karlsson</t>
  </si>
  <si>
    <t>16 Viljandi Kesklinna Lasteaed</t>
  </si>
  <si>
    <t>20 Viljandi Kaare Kool</t>
  </si>
  <si>
    <t>30 Viljandi Täiskasvanute Gümnaasium</t>
  </si>
  <si>
    <t>47 Viljandi Jakobsoni Kool</t>
  </si>
  <si>
    <t>49 Viljandi Paalalinna Kool</t>
  </si>
  <si>
    <t>54 Sakala Keskus - Kultuuritöö</t>
  </si>
  <si>
    <t>55 Sakala Keskus - Kondase Keskus</t>
  </si>
  <si>
    <t>56 Sakala Keskus - Noorsootöö</t>
  </si>
  <si>
    <t>94 Sakala Keskus - Vana Veetorn</t>
  </si>
  <si>
    <t>L1100 Linnapea</t>
  </si>
  <si>
    <t>01 Üldised valitsussektori teenused</t>
  </si>
  <si>
    <t>04 Majandus</t>
  </si>
  <si>
    <t>0006 Trepimäe rekonstrueerimine</t>
  </si>
  <si>
    <t>0007 Turu ja Kaalu tänav ja Kaalu tänava parkla rekonstrueerimine</t>
  </si>
  <si>
    <t>KU321 Lemmikloomade varjupaik</t>
  </si>
  <si>
    <t>KU292 Korteriühistute toetamine - Õue ja haljasalad korda</t>
  </si>
  <si>
    <t>KU307 Tänavavalgustuse rekonstrueerimine</t>
  </si>
  <si>
    <t>08 Vaba aeg, kultuur, religioon</t>
  </si>
  <si>
    <t>06 Elamu- ja kommunaalmajandus</t>
  </si>
  <si>
    <r>
      <t> </t>
    </r>
    <r>
      <rPr>
        <b/>
        <sz val="9"/>
        <color rgb="FF000000"/>
        <rFont val="Times New Roman"/>
        <family val="1"/>
        <charset val="186"/>
      </rPr>
      <t>PÕHITEGEVUSE TULUD KOKKU</t>
    </r>
  </si>
  <si>
    <r>
      <t> </t>
    </r>
    <r>
      <rPr>
        <b/>
        <sz val="9"/>
        <color rgb="FF000000"/>
        <rFont val="Times New Roman"/>
        <family val="1"/>
        <charset val="186"/>
      </rPr>
      <t>PÕHITEGEVUSE KULUD KOKKU</t>
    </r>
  </si>
  <si>
    <t>59 Sakala Keskus - Lauluväljak</t>
  </si>
  <si>
    <t>L1150 Haridus- ja kultuuriamet</t>
  </si>
  <si>
    <t>L1170 Kantselei</t>
  </si>
  <si>
    <t>L1180 Viljandi Linnavolikogu</t>
  </si>
  <si>
    <t>L1200 Arhitektuuriamet</t>
  </si>
  <si>
    <t>L1210 Rahandusamet</t>
  </si>
  <si>
    <t>L1220 Sotsiaalamet</t>
  </si>
  <si>
    <t>Osakonna nimetus</t>
  </si>
  <si>
    <t>Kokku</t>
  </si>
  <si>
    <t>II lugemine</t>
  </si>
  <si>
    <t>I lugemine</t>
  </si>
  <si>
    <t>muudatus</t>
  </si>
  <si>
    <t>Projekti nimetus ja kood</t>
  </si>
  <si>
    <t>2025 eelarve eelnõu (II lugemine)</t>
  </si>
  <si>
    <r>
      <t>Linnavolikogu poolt kinnitatavas struktuuris eelarvetabel</t>
    </r>
    <r>
      <rPr>
        <sz val="10"/>
        <color rgb="FF000000"/>
        <rFont val="Times New Roman"/>
        <family val="1"/>
      </rPr>
      <t>, eurodes:</t>
    </r>
  </si>
  <si>
    <t>lugemiste vaheline muutus</t>
  </si>
  <si>
    <t>Valdkonnad ja kontogrupid</t>
  </si>
  <si>
    <t>Kirje nimetus</t>
  </si>
  <si>
    <t>Eelarve täiseurodes</t>
  </si>
  <si>
    <r>
      <t> </t>
    </r>
    <r>
      <rPr>
        <b/>
        <sz val="9"/>
        <color rgb="FF000000"/>
        <rFont val="Times New Roman"/>
        <family val="1"/>
      </rPr>
      <t>PÕHITEGEVUSE TULUD KOKKU</t>
    </r>
  </si>
  <si>
    <r>
      <t> </t>
    </r>
    <r>
      <rPr>
        <b/>
        <sz val="9"/>
        <color rgb="FF000000"/>
        <rFont val="Times New Roman"/>
        <family val="1"/>
      </rPr>
      <t>PÕHITEGEVUSE KULUD KOKKU</t>
    </r>
  </si>
  <si>
    <t>0008 Uueveski kergliiklustee (lõigus Uus tänav - Oja tee)</t>
  </si>
  <si>
    <t>0011 Haljastu arengukava elluviimine, alleede rajamine</t>
  </si>
  <si>
    <t>PR517 Harrastuskalapüüki toetava taristu uuendamine Viljandi järvel</t>
  </si>
  <si>
    <t>KU174 Tänavate rekonstrueerimine</t>
  </si>
  <si>
    <t>KU17H Hariduse tn ja Reinu tee projekteerimine</t>
  </si>
  <si>
    <t>KU19T Kõnniteede rekonstrueerimine</t>
  </si>
  <si>
    <t>KU233 Investeeringute reserv</t>
  </si>
  <si>
    <t>KU23K Järveotsa arendusala tänavad ja tehnovõrgud</t>
  </si>
  <si>
    <t>KU265 Sadevete kanalisatsiooni hooldus</t>
  </si>
  <si>
    <t>KU790 Kaasava eelarve menetluse tulemusel rajatav objekt</t>
  </si>
  <si>
    <t>Muutus</t>
  </si>
  <si>
    <t>05 Keskkonnakaitse</t>
  </si>
  <si>
    <t>Laenu intressid</t>
  </si>
  <si>
    <t>Linnahoolduse liising</t>
  </si>
  <si>
    <t>Sakala Keskus</t>
  </si>
  <si>
    <t>Viljandi Spordikeskus</t>
  </si>
  <si>
    <t>0001 Raamatukogu põhiprojekt ja eskiis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</si>
</sst>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9" formatCode="0.00000"/>
  </numFmts>
  <fonts count="27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name val="Arial"/>
      <family val="1"/>
    </font>
    <font>
      <b/>
      <sz val="9"/>
      <color rgb="FF000000"/>
      <name val="Aptos Narrow"/>
      <family val="2"/>
      <charset val="186"/>
      <scheme val="minor"/>
    </font>
    <font>
      <sz val="9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sz val="11"/>
      <name val="Arial"/>
      <family val="1"/>
      <charset val="1"/>
    </font>
    <font>
      <b/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2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17" fillId="0" borderId="0"/>
  </cellStyleXfs>
  <cellXfs count="79">
    <xf numFmtId="0" fontId="0" fillId="0" borderId="0" xfId="0"/>
    <xf numFmtId="0" fontId="3" fillId="0" borderId="0" xfId="2" applyFont="1" applyAlignment="1">
      <alignment horizontal="left" vertical="center"/>
    </xf>
    <xf numFmtId="0" fontId="5" fillId="0" borderId="0" xfId="2" applyFont="1"/>
    <xf numFmtId="3" fontId="5" fillId="0" borderId="0" xfId="2" applyNumberFormat="1" applyFont="1"/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3" fontId="5" fillId="0" borderId="6" xfId="2" applyNumberFormat="1" applyFont="1" applyBorder="1"/>
    <xf numFmtId="164" fontId="5" fillId="0" borderId="0" xfId="1" applyNumberFormat="1" applyFont="1"/>
    <xf numFmtId="0" fontId="8" fillId="2" borderId="3" xfId="2" applyFont="1" applyFill="1" applyBorder="1" applyAlignment="1">
      <alignment horizontal="center" vertical="center" wrapText="1"/>
    </xf>
    <xf numFmtId="3" fontId="0" fillId="0" borderId="0" xfId="0" applyNumberFormat="1"/>
    <xf numFmtId="0" fontId="7" fillId="2" borderId="3" xfId="2" applyFont="1" applyFill="1" applyBorder="1" applyAlignment="1">
      <alignment vertical="center"/>
    </xf>
    <xf numFmtId="3" fontId="8" fillId="2" borderId="3" xfId="2" applyNumberFormat="1" applyFont="1" applyFill="1" applyBorder="1" applyAlignment="1">
      <alignment horizontal="right" vertical="center"/>
    </xf>
    <xf numFmtId="9" fontId="8" fillId="2" borderId="3" xfId="1" applyFont="1" applyFill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3" fontId="10" fillId="0" borderId="3" xfId="2" applyNumberFormat="1" applyFont="1" applyBorder="1" applyAlignment="1">
      <alignment horizontal="right" vertical="center"/>
    </xf>
    <xf numFmtId="9" fontId="10" fillId="0" borderId="3" xfId="1" applyFont="1" applyBorder="1" applyAlignment="1">
      <alignment horizontal="right" vertical="center"/>
    </xf>
    <xf numFmtId="3" fontId="9" fillId="0" borderId="3" xfId="2" applyNumberFormat="1" applyFont="1" applyBorder="1" applyAlignment="1">
      <alignment vertical="center"/>
    </xf>
    <xf numFmtId="3" fontId="9" fillId="0" borderId="3" xfId="2" applyNumberFormat="1" applyFont="1" applyBorder="1" applyAlignment="1">
      <alignment horizontal="right" vertical="center"/>
    </xf>
    <xf numFmtId="0" fontId="9" fillId="2" borderId="3" xfId="2" applyFont="1" applyFill="1" applyBorder="1" applyAlignment="1">
      <alignment vertical="center"/>
    </xf>
    <xf numFmtId="0" fontId="10" fillId="0" borderId="3" xfId="2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3" fontId="8" fillId="0" borderId="3" xfId="2" applyNumberFormat="1" applyFont="1" applyBorder="1" applyAlignment="1">
      <alignment horizontal="right" vertical="center"/>
    </xf>
    <xf numFmtId="9" fontId="8" fillId="0" borderId="3" xfId="1" applyFont="1" applyBorder="1" applyAlignment="1">
      <alignment horizontal="right" vertical="center"/>
    </xf>
    <xf numFmtId="16" fontId="7" fillId="2" borderId="3" xfId="2" quotePrefix="1" applyNumberFormat="1" applyFont="1" applyFill="1" applyBorder="1" applyAlignment="1">
      <alignment horizontal="right" vertical="center"/>
    </xf>
    <xf numFmtId="0" fontId="9" fillId="0" borderId="3" xfId="3" applyFont="1" applyBorder="1" applyAlignment="1">
      <alignment vertical="center"/>
    </xf>
    <xf numFmtId="0" fontId="7" fillId="2" borderId="3" xfId="2" applyFont="1" applyFill="1" applyBorder="1" applyAlignment="1">
      <alignment horizontal="right" vertical="center"/>
    </xf>
    <xf numFmtId="0" fontId="7" fillId="2" borderId="3" xfId="2" applyFont="1" applyFill="1" applyBorder="1" applyAlignment="1">
      <alignment vertical="center" wrapText="1"/>
    </xf>
    <xf numFmtId="0" fontId="9" fillId="2" borderId="3" xfId="2" applyFont="1" applyFill="1" applyBorder="1" applyAlignment="1">
      <alignment horizontal="right" vertical="center"/>
    </xf>
    <xf numFmtId="0" fontId="10" fillId="0" borderId="3" xfId="2" applyFont="1" applyBorder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vertical="center"/>
    </xf>
    <xf numFmtId="0" fontId="7" fillId="2" borderId="3" xfId="2" applyFont="1" applyFill="1" applyBorder="1" applyAlignment="1">
      <alignment vertical="center"/>
    </xf>
    <xf numFmtId="0" fontId="7" fillId="2" borderId="3" xfId="2" applyFont="1" applyFill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2" applyFont="1" applyAlignment="1">
      <alignment horizontal="left" vertical="center"/>
    </xf>
    <xf numFmtId="0" fontId="2" fillId="0" borderId="0" xfId="2"/>
    <xf numFmtId="0" fontId="13" fillId="2" borderId="8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vertical="center" wrapText="1"/>
    </xf>
    <xf numFmtId="0" fontId="13" fillId="2" borderId="9" xfId="2" applyFont="1" applyFill="1" applyBorder="1" applyAlignment="1">
      <alignment vertical="center"/>
    </xf>
    <xf numFmtId="0" fontId="14" fillId="2" borderId="13" xfId="2" applyFont="1" applyFill="1" applyBorder="1" applyAlignment="1">
      <alignment horizontal="center" vertical="center" wrapText="1"/>
    </xf>
    <xf numFmtId="0" fontId="15" fillId="2" borderId="10" xfId="2" applyFont="1" applyFill="1" applyBorder="1" applyAlignment="1">
      <alignment vertical="center"/>
    </xf>
    <xf numFmtId="3" fontId="14" fillId="2" borderId="10" xfId="2" applyNumberFormat="1" applyFont="1" applyFill="1" applyBorder="1" applyAlignment="1">
      <alignment horizontal="right" vertical="center"/>
    </xf>
    <xf numFmtId="0" fontId="15" fillId="0" borderId="10" xfId="2" applyFont="1" applyBorder="1" applyAlignment="1">
      <alignment horizontal="right" vertical="center"/>
    </xf>
    <xf numFmtId="0" fontId="15" fillId="0" borderId="10" xfId="2" applyFont="1" applyBorder="1" applyAlignment="1">
      <alignment vertical="center"/>
    </xf>
    <xf numFmtId="3" fontId="16" fillId="0" borderId="10" xfId="2" applyNumberFormat="1" applyFont="1" applyBorder="1" applyAlignment="1">
      <alignment horizontal="right" vertical="center"/>
    </xf>
    <xf numFmtId="0" fontId="16" fillId="0" borderId="10" xfId="2" applyFont="1" applyBorder="1" applyAlignment="1">
      <alignment horizontal="right" vertical="center"/>
    </xf>
    <xf numFmtId="3" fontId="2" fillId="0" borderId="0" xfId="2" applyNumberFormat="1"/>
    <xf numFmtId="0" fontId="13" fillId="0" borderId="10" xfId="2" applyFont="1" applyBorder="1" applyAlignment="1">
      <alignment vertical="center"/>
    </xf>
    <xf numFmtId="3" fontId="14" fillId="0" borderId="10" xfId="2" applyNumberFormat="1" applyFont="1" applyBorder="1" applyAlignment="1">
      <alignment horizontal="right" vertical="center"/>
    </xf>
    <xf numFmtId="16" fontId="13" fillId="2" borderId="10" xfId="2" quotePrefix="1" applyNumberFormat="1" applyFont="1" applyFill="1" applyBorder="1" applyAlignment="1">
      <alignment horizontal="right" vertical="center"/>
    </xf>
    <xf numFmtId="0" fontId="13" fillId="2" borderId="10" xfId="2" applyFont="1" applyFill="1" applyBorder="1" applyAlignment="1">
      <alignment vertical="center"/>
    </xf>
    <xf numFmtId="169" fontId="2" fillId="0" borderId="0" xfId="2" applyNumberFormat="1"/>
    <xf numFmtId="0" fontId="13" fillId="2" borderId="10" xfId="2" applyFont="1" applyFill="1" applyBorder="1" applyAlignment="1">
      <alignment vertical="center"/>
    </xf>
    <xf numFmtId="0" fontId="15" fillId="2" borderId="10" xfId="2" applyFont="1" applyFill="1" applyBorder="1" applyAlignment="1">
      <alignment vertical="center"/>
    </xf>
    <xf numFmtId="0" fontId="13" fillId="2" borderId="10" xfId="2" applyFont="1" applyFill="1" applyBorder="1" applyAlignment="1">
      <alignment horizontal="right" vertical="center"/>
    </xf>
    <xf numFmtId="0" fontId="13" fillId="2" borderId="10" xfId="2" applyFont="1" applyFill="1" applyBorder="1" applyAlignment="1">
      <alignment vertical="center" wrapText="1"/>
    </xf>
    <xf numFmtId="0" fontId="15" fillId="2" borderId="10" xfId="2" applyFont="1" applyFill="1" applyBorder="1" applyAlignment="1">
      <alignment horizontal="right" vertical="center"/>
    </xf>
    <xf numFmtId="3" fontId="16" fillId="0" borderId="10" xfId="2" applyNumberFormat="1" applyFont="1" applyBorder="1" applyAlignment="1">
      <alignment vertical="center"/>
    </xf>
    <xf numFmtId="0" fontId="18" fillId="2" borderId="7" xfId="2" applyFont="1" applyFill="1" applyBorder="1" applyAlignment="1">
      <alignment vertical="center"/>
    </xf>
    <xf numFmtId="3" fontId="19" fillId="2" borderId="7" xfId="2" applyNumberFormat="1" applyFont="1" applyFill="1" applyBorder="1" applyAlignment="1">
      <alignment vertical="center"/>
    </xf>
    <xf numFmtId="0" fontId="20" fillId="0" borderId="0" xfId="4" applyFont="1" applyAlignment="1">
      <alignment horizontal="right" wrapText="1"/>
    </xf>
    <xf numFmtId="0" fontId="21" fillId="0" borderId="0" xfId="4" applyFont="1"/>
    <xf numFmtId="0" fontId="19" fillId="0" borderId="7" xfId="4" applyFont="1" applyBorder="1"/>
    <xf numFmtId="4" fontId="19" fillId="0" borderId="7" xfId="4" applyNumberFormat="1" applyFont="1" applyBorder="1" applyAlignment="1">
      <alignment horizontal="right"/>
    </xf>
    <xf numFmtId="0" fontId="22" fillId="0" borderId="0" xfId="4" applyFont="1"/>
    <xf numFmtId="0" fontId="23" fillId="0" borderId="7" xfId="2" applyFont="1" applyBorder="1" applyAlignment="1">
      <alignment horizontal="left" vertical="center"/>
    </xf>
    <xf numFmtId="3" fontId="23" fillId="0" borderId="7" xfId="2" applyNumberFormat="1" applyFont="1" applyBorder="1" applyAlignment="1">
      <alignment vertical="center"/>
    </xf>
    <xf numFmtId="3" fontId="24" fillId="0" borderId="7" xfId="2" applyNumberFormat="1" applyFont="1" applyBorder="1" applyAlignment="1">
      <alignment horizontal="right" vertical="center"/>
    </xf>
    <xf numFmtId="0" fontId="25" fillId="0" borderId="0" xfId="0" applyFont="1"/>
    <xf numFmtId="0" fontId="18" fillId="2" borderId="7" xfId="2" applyFont="1" applyFill="1" applyBorder="1" applyAlignment="1">
      <alignment horizontal="left" vertical="center"/>
    </xf>
    <xf numFmtId="3" fontId="19" fillId="2" borderId="7" xfId="2" applyNumberFormat="1" applyFont="1" applyFill="1" applyBorder="1" applyAlignment="1">
      <alignment horizontal="right" vertical="center"/>
    </xf>
    <xf numFmtId="0" fontId="26" fillId="0" borderId="0" xfId="2" applyFont="1"/>
  </cellXfs>
  <cellStyles count="5">
    <cellStyle name="Normaallaad" xfId="0" builtinId="0"/>
    <cellStyle name="Normaallaad 2" xfId="2" xr:uid="{0FB2D0E1-9828-4233-9776-F6B84EFDFCAC}"/>
    <cellStyle name="Normaallaad 3" xfId="4" xr:uid="{0F6FC35D-138B-45B9-8254-B04A07D28A75}"/>
    <cellStyle name="Normal 2 2" xfId="3" xr:uid="{86EE0ADE-95B8-4706-BE7C-62F3444078F1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6D0B-0470-4795-8667-A1FD4E0C17BE}">
  <sheetPr>
    <tabColor theme="4"/>
    <pageSetUpPr fitToPage="1"/>
  </sheetPr>
  <dimension ref="A1:I45"/>
  <sheetViews>
    <sheetView zoomScaleNormal="100" workbookViewId="0">
      <selection activeCell="E4" sqref="E4"/>
    </sheetView>
  </sheetViews>
  <sheetFormatPr defaultColWidth="8.7109375" defaultRowHeight="15" x14ac:dyDescent="0.25"/>
  <cols>
    <col min="1" max="1" width="11.85546875" style="2" customWidth="1"/>
    <col min="2" max="2" width="37.42578125" style="2" bestFit="1" customWidth="1"/>
    <col min="3" max="3" width="10.140625" style="2" customWidth="1"/>
    <col min="4" max="7" width="10.85546875" style="2" customWidth="1"/>
    <col min="8" max="9" width="9.85546875" style="2" bestFit="1" customWidth="1"/>
    <col min="10" max="16384" width="8.7109375" style="2"/>
  </cols>
  <sheetData>
    <row r="1" spans="1:9" x14ac:dyDescent="0.25">
      <c r="A1" s="1" t="s">
        <v>0</v>
      </c>
    </row>
    <row r="3" spans="1:9" ht="36" x14ac:dyDescent="0.25">
      <c r="A3" s="31" t="s">
        <v>1</v>
      </c>
      <c r="B3" s="32"/>
      <c r="C3" s="9" t="s">
        <v>39</v>
      </c>
      <c r="D3" s="9" t="s">
        <v>2</v>
      </c>
      <c r="E3" s="9" t="s">
        <v>92</v>
      </c>
      <c r="F3" s="9" t="s">
        <v>40</v>
      </c>
      <c r="G3" s="9" t="s">
        <v>41</v>
      </c>
    </row>
    <row r="4" spans="1:9" ht="12.95" customHeight="1" x14ac:dyDescent="0.25">
      <c r="A4" s="33" t="s">
        <v>77</v>
      </c>
      <c r="B4" s="33"/>
      <c r="C4" s="12">
        <f t="shared" ref="C4:D4" si="0">SUM(C5:C8)</f>
        <v>35737940.260000005</v>
      </c>
      <c r="D4" s="12">
        <f t="shared" si="0"/>
        <v>37327723</v>
      </c>
      <c r="E4" s="12">
        <v>38790822</v>
      </c>
      <c r="F4" s="12">
        <f>E4-D4</f>
        <v>1463099</v>
      </c>
      <c r="G4" s="13">
        <f>F4/D4</f>
        <v>3.9196042040924917E-2</v>
      </c>
      <c r="H4" s="3"/>
      <c r="I4" s="3"/>
    </row>
    <row r="5" spans="1:9" ht="12.95" customHeight="1" x14ac:dyDescent="0.25">
      <c r="A5" s="14">
        <v>30</v>
      </c>
      <c r="B5" s="15" t="s">
        <v>3</v>
      </c>
      <c r="C5" s="16">
        <v>17770649.260000002</v>
      </c>
      <c r="D5" s="16">
        <v>19877500</v>
      </c>
      <c r="E5" s="16">
        <v>21503360</v>
      </c>
      <c r="F5" s="16">
        <f t="shared" ref="F5:F43" si="1">E5-D5</f>
        <v>1625860</v>
      </c>
      <c r="G5" s="17">
        <f t="shared" ref="G5:G43" si="2">F5/D5</f>
        <v>8.179398817758772E-2</v>
      </c>
      <c r="H5" s="3"/>
      <c r="I5" s="3"/>
    </row>
    <row r="6" spans="1:9" ht="12.95" customHeight="1" x14ac:dyDescent="0.25">
      <c r="A6" s="14">
        <v>32</v>
      </c>
      <c r="B6" s="15" t="s">
        <v>4</v>
      </c>
      <c r="C6" s="16">
        <v>5571923</v>
      </c>
      <c r="D6" s="16">
        <v>5379046</v>
      </c>
      <c r="E6" s="16">
        <v>5044311</v>
      </c>
      <c r="F6" s="16">
        <f t="shared" si="1"/>
        <v>-334735</v>
      </c>
      <c r="G6" s="17">
        <f t="shared" si="2"/>
        <v>-6.2229436223449286E-2</v>
      </c>
      <c r="H6" s="3"/>
      <c r="I6" s="3"/>
    </row>
    <row r="7" spans="1:9" ht="12.95" customHeight="1" x14ac:dyDescent="0.25">
      <c r="A7" s="14" t="s">
        <v>5</v>
      </c>
      <c r="B7" s="15" t="s">
        <v>6</v>
      </c>
      <c r="C7" s="16">
        <v>12215224</v>
      </c>
      <c r="D7" s="16">
        <v>11992247</v>
      </c>
      <c r="E7" s="16">
        <v>12193151</v>
      </c>
      <c r="F7" s="16">
        <f t="shared" si="1"/>
        <v>200904</v>
      </c>
      <c r="G7" s="17">
        <f t="shared" si="2"/>
        <v>1.6752823720191889E-2</v>
      </c>
      <c r="H7" s="3"/>
      <c r="I7" s="3"/>
    </row>
    <row r="8" spans="1:9" ht="12.95" customHeight="1" x14ac:dyDescent="0.25">
      <c r="A8" s="14" t="s">
        <v>7</v>
      </c>
      <c r="B8" s="15" t="s">
        <v>8</v>
      </c>
      <c r="C8" s="16">
        <v>180144</v>
      </c>
      <c r="D8" s="16">
        <v>78930</v>
      </c>
      <c r="E8" s="16">
        <v>50000</v>
      </c>
      <c r="F8" s="16">
        <f t="shared" si="1"/>
        <v>-28930</v>
      </c>
      <c r="G8" s="17">
        <f t="shared" si="2"/>
        <v>-0.36652730267325478</v>
      </c>
      <c r="H8" s="3"/>
      <c r="I8" s="3"/>
    </row>
    <row r="9" spans="1:9" ht="12.95" customHeight="1" x14ac:dyDescent="0.25">
      <c r="A9" s="15"/>
      <c r="B9" s="15"/>
      <c r="C9" s="21"/>
      <c r="D9" s="21"/>
      <c r="E9" s="21"/>
      <c r="F9" s="21"/>
      <c r="G9" s="21"/>
      <c r="H9" s="3"/>
      <c r="I9" s="3"/>
    </row>
    <row r="10" spans="1:9" ht="12.95" customHeight="1" x14ac:dyDescent="0.25">
      <c r="A10" s="33" t="s">
        <v>78</v>
      </c>
      <c r="B10" s="33"/>
      <c r="C10" s="12">
        <f t="shared" ref="C10:D10" si="3">C11+C12</f>
        <v>33560124</v>
      </c>
      <c r="D10" s="12">
        <f t="shared" si="3"/>
        <v>36050732</v>
      </c>
      <c r="E10" s="12">
        <v>37060397</v>
      </c>
      <c r="F10" s="12">
        <f t="shared" si="1"/>
        <v>1009665</v>
      </c>
      <c r="G10" s="13">
        <f t="shared" si="2"/>
        <v>2.8006782220122466E-2</v>
      </c>
      <c r="H10" s="3"/>
      <c r="I10" s="3"/>
    </row>
    <row r="11" spans="1:9" ht="12.95" customHeight="1" x14ac:dyDescent="0.25">
      <c r="A11" s="15"/>
      <c r="B11" s="22" t="s">
        <v>9</v>
      </c>
      <c r="C11" s="23">
        <f>C14+C17+C20</f>
        <v>2148951</v>
      </c>
      <c r="D11" s="23">
        <f t="shared" ref="D11" si="4">D14+D17+D20</f>
        <v>3749064</v>
      </c>
      <c r="E11" s="23">
        <v>3830733</v>
      </c>
      <c r="F11" s="23">
        <f t="shared" si="1"/>
        <v>81669</v>
      </c>
      <c r="G11" s="24">
        <f t="shared" si="2"/>
        <v>2.1783837245776545E-2</v>
      </c>
      <c r="H11" s="3"/>
      <c r="I11" s="3"/>
    </row>
    <row r="12" spans="1:9" ht="12.95" customHeight="1" x14ac:dyDescent="0.25">
      <c r="A12" s="15"/>
      <c r="B12" s="22" t="s">
        <v>10</v>
      </c>
      <c r="C12" s="23">
        <f t="shared" ref="C12:D12" si="5">C21+C18+C15</f>
        <v>31411173</v>
      </c>
      <c r="D12" s="23">
        <f t="shared" si="5"/>
        <v>32301668</v>
      </c>
      <c r="E12" s="23">
        <v>33229664</v>
      </c>
      <c r="F12" s="23">
        <f t="shared" si="1"/>
        <v>927996</v>
      </c>
      <c r="G12" s="24">
        <f t="shared" si="2"/>
        <v>2.8729042723118818E-2</v>
      </c>
      <c r="H12" s="3"/>
      <c r="I12" s="8"/>
    </row>
    <row r="13" spans="1:9" ht="12.95" customHeight="1" x14ac:dyDescent="0.25">
      <c r="A13" s="25" t="s">
        <v>11</v>
      </c>
      <c r="B13" s="11" t="s">
        <v>12</v>
      </c>
      <c r="C13" s="12">
        <f t="shared" ref="C13:D13" si="6">SUM(C14:C15)</f>
        <v>1758632</v>
      </c>
      <c r="D13" s="12">
        <f t="shared" si="6"/>
        <v>2002949</v>
      </c>
      <c r="E13" s="12">
        <v>2305507</v>
      </c>
      <c r="F13" s="12">
        <f t="shared" si="1"/>
        <v>302558</v>
      </c>
      <c r="G13" s="13">
        <f t="shared" si="2"/>
        <v>0.15105626753352183</v>
      </c>
      <c r="H13" s="3"/>
      <c r="I13" s="8"/>
    </row>
    <row r="14" spans="1:9" ht="12.95" customHeight="1" x14ac:dyDescent="0.25">
      <c r="A14" s="15" t="s">
        <v>13</v>
      </c>
      <c r="B14" s="15" t="s">
        <v>14</v>
      </c>
      <c r="C14" s="16">
        <v>70215</v>
      </c>
      <c r="D14" s="16">
        <v>72952</v>
      </c>
      <c r="E14" s="16">
        <v>90959</v>
      </c>
      <c r="F14" s="16">
        <f t="shared" si="1"/>
        <v>18007</v>
      </c>
      <c r="G14" s="17">
        <f t="shared" si="2"/>
        <v>0.24683353437876959</v>
      </c>
      <c r="H14" s="3"/>
      <c r="I14" s="3"/>
    </row>
    <row r="15" spans="1:9" ht="12.95" customHeight="1" x14ac:dyDescent="0.25">
      <c r="A15" s="15" t="s">
        <v>15</v>
      </c>
      <c r="B15" s="15" t="s">
        <v>16</v>
      </c>
      <c r="C15" s="16">
        <v>1688417</v>
      </c>
      <c r="D15" s="16">
        <v>1929997</v>
      </c>
      <c r="E15" s="16">
        <v>2214548</v>
      </c>
      <c r="F15" s="16">
        <f t="shared" si="1"/>
        <v>284551</v>
      </c>
      <c r="G15" s="17">
        <f t="shared" si="2"/>
        <v>0.14743598047043596</v>
      </c>
      <c r="H15" s="3"/>
      <c r="I15" s="3"/>
    </row>
    <row r="16" spans="1:9" ht="12.95" customHeight="1" x14ac:dyDescent="0.25">
      <c r="A16" s="25" t="s">
        <v>17</v>
      </c>
      <c r="B16" s="11" t="s">
        <v>18</v>
      </c>
      <c r="C16" s="12">
        <f t="shared" ref="C16:D16" si="7">SUM(C17:C18)</f>
        <v>4068732</v>
      </c>
      <c r="D16" s="12">
        <f t="shared" si="7"/>
        <v>3471631</v>
      </c>
      <c r="E16" s="12">
        <v>3518962</v>
      </c>
      <c r="F16" s="12">
        <f t="shared" si="1"/>
        <v>47331</v>
      </c>
      <c r="G16" s="13">
        <f t="shared" si="2"/>
        <v>1.3633649428755532E-2</v>
      </c>
      <c r="H16" s="3"/>
      <c r="I16" s="3"/>
    </row>
    <row r="17" spans="1:9" ht="12.95" customHeight="1" x14ac:dyDescent="0.25">
      <c r="A17" s="15" t="s">
        <v>13</v>
      </c>
      <c r="B17" s="15" t="s">
        <v>14</v>
      </c>
      <c r="C17" s="16">
        <v>57298</v>
      </c>
      <c r="D17" s="16">
        <v>31560</v>
      </c>
      <c r="E17" s="16">
        <v>21560</v>
      </c>
      <c r="F17" s="16">
        <f t="shared" si="1"/>
        <v>-10000</v>
      </c>
      <c r="G17" s="17">
        <f t="shared" si="2"/>
        <v>-0.31685678073510776</v>
      </c>
      <c r="H17" s="3"/>
      <c r="I17" s="3"/>
    </row>
    <row r="18" spans="1:9" ht="12.95" customHeight="1" x14ac:dyDescent="0.25">
      <c r="A18" s="15" t="s">
        <v>15</v>
      </c>
      <c r="B18" s="15" t="s">
        <v>16</v>
      </c>
      <c r="C18" s="16">
        <v>4011434</v>
      </c>
      <c r="D18" s="16">
        <v>3440071</v>
      </c>
      <c r="E18" s="16">
        <v>3497402</v>
      </c>
      <c r="F18" s="16">
        <f t="shared" si="1"/>
        <v>57331</v>
      </c>
      <c r="G18" s="17">
        <f t="shared" si="2"/>
        <v>1.6665644400944049E-2</v>
      </c>
      <c r="H18" s="3"/>
      <c r="I18" s="3"/>
    </row>
    <row r="19" spans="1:9" ht="12.95" customHeight="1" x14ac:dyDescent="0.25">
      <c r="A19" s="25" t="s">
        <v>19</v>
      </c>
      <c r="B19" s="11" t="s">
        <v>20</v>
      </c>
      <c r="C19" s="12">
        <f t="shared" ref="C19:D19" si="8">SUM(C20:C21)</f>
        <v>27732760</v>
      </c>
      <c r="D19" s="12">
        <f t="shared" si="8"/>
        <v>30576152</v>
      </c>
      <c r="E19" s="12">
        <v>31235928</v>
      </c>
      <c r="F19" s="12">
        <f t="shared" si="1"/>
        <v>659776</v>
      </c>
      <c r="G19" s="13">
        <f t="shared" si="2"/>
        <v>2.1578124022931335E-2</v>
      </c>
      <c r="H19" s="3"/>
      <c r="I19" s="3"/>
    </row>
    <row r="20" spans="1:9" ht="12.95" customHeight="1" x14ac:dyDescent="0.25">
      <c r="A20" s="15" t="s">
        <v>13</v>
      </c>
      <c r="B20" s="15" t="s">
        <v>14</v>
      </c>
      <c r="C20" s="16">
        <v>2021438</v>
      </c>
      <c r="D20" s="16">
        <v>3644552</v>
      </c>
      <c r="E20" s="16">
        <v>3718214</v>
      </c>
      <c r="F20" s="16">
        <f t="shared" si="1"/>
        <v>73662</v>
      </c>
      <c r="G20" s="17">
        <f t="shared" si="2"/>
        <v>2.0211537659498343E-2</v>
      </c>
      <c r="H20" s="3"/>
      <c r="I20" s="3"/>
    </row>
    <row r="21" spans="1:9" ht="12.95" customHeight="1" x14ac:dyDescent="0.25">
      <c r="A21" s="15" t="s">
        <v>15</v>
      </c>
      <c r="B21" s="15" t="s">
        <v>16</v>
      </c>
      <c r="C21" s="16">
        <v>25711322</v>
      </c>
      <c r="D21" s="16">
        <v>26931600</v>
      </c>
      <c r="E21" s="16">
        <v>27517714</v>
      </c>
      <c r="F21" s="16">
        <f t="shared" si="1"/>
        <v>586114</v>
      </c>
      <c r="G21" s="17">
        <f t="shared" si="2"/>
        <v>2.1763059008748087E-2</v>
      </c>
      <c r="H21" s="3"/>
      <c r="I21" s="3"/>
    </row>
    <row r="22" spans="1:9" ht="12.95" customHeight="1" x14ac:dyDescent="0.25">
      <c r="A22" s="11"/>
      <c r="B22" s="11" t="s">
        <v>21</v>
      </c>
      <c r="C22" s="12">
        <f t="shared" ref="C22:D22" si="9">C4-C10</f>
        <v>2177816.2600000054</v>
      </c>
      <c r="D22" s="12">
        <f t="shared" si="9"/>
        <v>1276991</v>
      </c>
      <c r="E22" s="12">
        <v>1730425</v>
      </c>
      <c r="F22" s="12">
        <f t="shared" si="1"/>
        <v>453434</v>
      </c>
      <c r="G22" s="13">
        <f t="shared" si="2"/>
        <v>0.35508002797200605</v>
      </c>
      <c r="H22" s="3"/>
      <c r="I22" s="3"/>
    </row>
    <row r="23" spans="1:9" ht="12.95" customHeight="1" x14ac:dyDescent="0.25">
      <c r="A23" s="15"/>
      <c r="B23" s="15"/>
      <c r="C23" s="21"/>
      <c r="D23" s="21"/>
      <c r="E23" s="21"/>
      <c r="F23" s="21"/>
      <c r="G23" s="21"/>
      <c r="H23" s="3"/>
      <c r="I23" s="3"/>
    </row>
    <row r="24" spans="1:9" ht="12.95" customHeight="1" x14ac:dyDescent="0.25">
      <c r="A24" s="34" t="s">
        <v>22</v>
      </c>
      <c r="B24" s="34"/>
      <c r="C24" s="12">
        <f t="shared" ref="C24:D24" si="10">SUM(C25:C32)</f>
        <v>-6286847</v>
      </c>
      <c r="D24" s="12">
        <f t="shared" si="10"/>
        <v>-3498274</v>
      </c>
      <c r="E24" s="12">
        <v>-3347451</v>
      </c>
      <c r="F24" s="12">
        <f t="shared" si="1"/>
        <v>150823</v>
      </c>
      <c r="G24" s="13">
        <f t="shared" si="2"/>
        <v>-4.3113546851961851E-2</v>
      </c>
      <c r="H24" s="3"/>
      <c r="I24" s="3"/>
    </row>
    <row r="25" spans="1:9" ht="12.95" customHeight="1" x14ac:dyDescent="0.25">
      <c r="A25" s="14">
        <v>381</v>
      </c>
      <c r="B25" s="15" t="s">
        <v>23</v>
      </c>
      <c r="C25" s="16">
        <v>1138582</v>
      </c>
      <c r="D25" s="16">
        <v>260585</v>
      </c>
      <c r="E25" s="16">
        <v>0</v>
      </c>
      <c r="F25" s="16">
        <f t="shared" si="1"/>
        <v>-260585</v>
      </c>
      <c r="G25" s="17">
        <f t="shared" si="2"/>
        <v>-1</v>
      </c>
      <c r="H25" s="3"/>
      <c r="I25" s="3"/>
    </row>
    <row r="26" spans="1:9" ht="12.95" customHeight="1" x14ac:dyDescent="0.25">
      <c r="A26" s="14">
        <v>15</v>
      </c>
      <c r="B26" s="15" t="s">
        <v>24</v>
      </c>
      <c r="C26" s="16">
        <v>-8388009</v>
      </c>
      <c r="D26" s="16">
        <v>-4232295</v>
      </c>
      <c r="E26" s="16">
        <v>-4602238</v>
      </c>
      <c r="F26" s="16">
        <f t="shared" si="1"/>
        <v>-369943</v>
      </c>
      <c r="G26" s="17">
        <f t="shared" si="2"/>
        <v>8.7409549665134395E-2</v>
      </c>
      <c r="H26" s="3"/>
      <c r="I26" s="3"/>
    </row>
    <row r="27" spans="1:9" ht="12.95" customHeight="1" x14ac:dyDescent="0.25">
      <c r="A27" s="14">
        <v>3502</v>
      </c>
      <c r="B27" s="15" t="s">
        <v>25</v>
      </c>
      <c r="C27" s="16">
        <v>1736381</v>
      </c>
      <c r="D27" s="16">
        <v>1734857</v>
      </c>
      <c r="E27" s="16">
        <v>2397145</v>
      </c>
      <c r="F27" s="16">
        <f t="shared" si="1"/>
        <v>662288</v>
      </c>
      <c r="G27" s="17">
        <f t="shared" si="2"/>
        <v>0.38175365462398342</v>
      </c>
      <c r="H27" s="3"/>
      <c r="I27" s="3"/>
    </row>
    <row r="28" spans="1:9" ht="12.95" customHeight="1" x14ac:dyDescent="0.25">
      <c r="A28" s="14">
        <v>4502</v>
      </c>
      <c r="B28" s="15" t="s">
        <v>26</v>
      </c>
      <c r="C28" s="16">
        <v>-151913</v>
      </c>
      <c r="D28" s="16">
        <v>-123001</v>
      </c>
      <c r="E28" s="16">
        <v>-290000</v>
      </c>
      <c r="F28" s="16">
        <f t="shared" si="1"/>
        <v>-166999</v>
      </c>
      <c r="G28" s="17">
        <f t="shared" si="2"/>
        <v>1.3577044089072448</v>
      </c>
      <c r="H28" s="3"/>
      <c r="I28" s="3"/>
    </row>
    <row r="29" spans="1:9" s="3" customFormat="1" ht="12.95" customHeight="1" x14ac:dyDescent="0.25">
      <c r="A29" s="14">
        <v>1501</v>
      </c>
      <c r="B29" s="18" t="s">
        <v>27</v>
      </c>
      <c r="C29" s="16">
        <v>-43878</v>
      </c>
      <c r="D29" s="16">
        <v>-286541</v>
      </c>
      <c r="E29" s="16"/>
      <c r="F29" s="16">
        <f t="shared" si="1"/>
        <v>286541</v>
      </c>
      <c r="G29" s="17">
        <f t="shared" si="2"/>
        <v>-1</v>
      </c>
    </row>
    <row r="30" spans="1:9" s="3" customFormat="1" ht="12.95" hidden="1" customHeight="1" x14ac:dyDescent="0.25">
      <c r="A30" s="19">
        <v>1502</v>
      </c>
      <c r="B30" s="18" t="s">
        <v>28</v>
      </c>
      <c r="C30" s="16">
        <v>0</v>
      </c>
      <c r="D30" s="16">
        <v>0</v>
      </c>
      <c r="E30" s="16">
        <v>0</v>
      </c>
      <c r="F30" s="16">
        <f t="shared" si="1"/>
        <v>0</v>
      </c>
      <c r="G30" s="17" t="e">
        <f t="shared" si="2"/>
        <v>#DIV/0!</v>
      </c>
    </row>
    <row r="31" spans="1:9" ht="12.95" customHeight="1" x14ac:dyDescent="0.25">
      <c r="A31" s="14">
        <v>655</v>
      </c>
      <c r="B31" s="15" t="s">
        <v>29</v>
      </c>
      <c r="C31" s="16">
        <v>23078</v>
      </c>
      <c r="D31" s="16">
        <v>27000</v>
      </c>
      <c r="E31" s="16">
        <v>27000</v>
      </c>
      <c r="F31" s="16">
        <f t="shared" si="1"/>
        <v>0</v>
      </c>
      <c r="G31" s="17">
        <f t="shared" si="2"/>
        <v>0</v>
      </c>
      <c r="H31" s="3"/>
      <c r="I31" s="3"/>
    </row>
    <row r="32" spans="1:9" ht="12.95" customHeight="1" x14ac:dyDescent="0.25">
      <c r="A32" s="14">
        <v>650</v>
      </c>
      <c r="B32" s="15" t="s">
        <v>30</v>
      </c>
      <c r="C32" s="16">
        <v>-601088</v>
      </c>
      <c r="D32" s="16">
        <v>-878879</v>
      </c>
      <c r="E32" s="16">
        <v>-879358</v>
      </c>
      <c r="F32" s="16">
        <f t="shared" si="1"/>
        <v>-479</v>
      </c>
      <c r="G32" s="17">
        <f t="shared" si="2"/>
        <v>5.4501245336388744E-4</v>
      </c>
      <c r="H32" s="3"/>
      <c r="I32" s="3"/>
    </row>
    <row r="33" spans="1:9" ht="12.95" customHeight="1" x14ac:dyDescent="0.25">
      <c r="A33" s="20"/>
      <c r="B33" s="11" t="s">
        <v>31</v>
      </c>
      <c r="C33" s="12">
        <f t="shared" ref="C33:D33" si="11">+C22+C24</f>
        <v>-4109030.7399999946</v>
      </c>
      <c r="D33" s="12">
        <f t="shared" si="11"/>
        <v>-2221283</v>
      </c>
      <c r="E33" s="12">
        <v>-1617026</v>
      </c>
      <c r="F33" s="12">
        <f t="shared" si="1"/>
        <v>604257</v>
      </c>
      <c r="G33" s="13">
        <f t="shared" si="2"/>
        <v>-0.27203062374312503</v>
      </c>
      <c r="H33" s="3"/>
      <c r="I33" s="3"/>
    </row>
    <row r="34" spans="1:9" ht="12.95" customHeight="1" x14ac:dyDescent="0.25">
      <c r="A34" s="15"/>
      <c r="B34" s="15"/>
      <c r="C34" s="21"/>
      <c r="D34" s="21"/>
      <c r="E34" s="21"/>
      <c r="F34" s="21"/>
      <c r="G34" s="21"/>
      <c r="H34" s="3"/>
      <c r="I34" s="3"/>
    </row>
    <row r="35" spans="1:9" ht="12.95" customHeight="1" x14ac:dyDescent="0.25">
      <c r="A35" s="20"/>
      <c r="B35" s="11" t="s">
        <v>32</v>
      </c>
      <c r="C35" s="12">
        <f t="shared" ref="C35:D35" si="12">SUM(C36:C37)</f>
        <v>4613989</v>
      </c>
      <c r="D35" s="12">
        <f t="shared" si="12"/>
        <v>-385736</v>
      </c>
      <c r="E35" s="12">
        <v>624576</v>
      </c>
      <c r="F35" s="12">
        <f t="shared" si="1"/>
        <v>1010312</v>
      </c>
      <c r="G35" s="13">
        <f t="shared" si="2"/>
        <v>-2.6191799572764793</v>
      </c>
      <c r="H35" s="3"/>
      <c r="I35" s="3"/>
    </row>
    <row r="36" spans="1:9" ht="12.95" customHeight="1" x14ac:dyDescent="0.25">
      <c r="A36" s="14">
        <v>2585</v>
      </c>
      <c r="B36" s="15" t="s">
        <v>33</v>
      </c>
      <c r="C36" s="16">
        <v>10099741</v>
      </c>
      <c r="D36" s="16">
        <v>1819369</v>
      </c>
      <c r="E36" s="16">
        <v>3347451</v>
      </c>
      <c r="F36" s="16">
        <f t="shared" si="1"/>
        <v>1528082</v>
      </c>
      <c r="G36" s="17">
        <f t="shared" si="2"/>
        <v>0.83989668945661933</v>
      </c>
      <c r="H36" s="3"/>
      <c r="I36" s="3"/>
    </row>
    <row r="37" spans="1:9" ht="12.95" customHeight="1" x14ac:dyDescent="0.25">
      <c r="A37" s="14">
        <v>2586</v>
      </c>
      <c r="B37" s="15" t="s">
        <v>34</v>
      </c>
      <c r="C37" s="16">
        <v>-5485752</v>
      </c>
      <c r="D37" s="16">
        <v>-2205105</v>
      </c>
      <c r="E37" s="16">
        <v>-2722875</v>
      </c>
      <c r="F37" s="16">
        <f t="shared" si="1"/>
        <v>-517770</v>
      </c>
      <c r="G37" s="17">
        <f t="shared" si="2"/>
        <v>0.23480514533321542</v>
      </c>
      <c r="H37" s="3"/>
      <c r="I37" s="3"/>
    </row>
    <row r="38" spans="1:9" ht="12.95" customHeight="1" x14ac:dyDescent="0.25">
      <c r="A38" s="15"/>
      <c r="B38" s="26"/>
      <c r="C38" s="21"/>
      <c r="D38" s="21"/>
      <c r="E38" s="21"/>
      <c r="F38" s="21"/>
      <c r="G38" s="21"/>
      <c r="H38" s="3"/>
      <c r="I38" s="3"/>
    </row>
    <row r="39" spans="1:9" ht="12.95" customHeight="1" x14ac:dyDescent="0.25">
      <c r="A39" s="27">
        <v>1001</v>
      </c>
      <c r="B39" s="28" t="s">
        <v>35</v>
      </c>
      <c r="C39" s="12">
        <v>504958</v>
      </c>
      <c r="D39" s="12">
        <v>-2607019</v>
      </c>
      <c r="E39" s="12">
        <v>-992450</v>
      </c>
      <c r="F39" s="12">
        <f t="shared" si="1"/>
        <v>1614569</v>
      </c>
      <c r="G39" s="13">
        <f t="shared" si="2"/>
        <v>-0.61931616148558943</v>
      </c>
      <c r="H39" s="3"/>
      <c r="I39" s="3"/>
    </row>
    <row r="40" spans="1:9" ht="12.95" customHeight="1" x14ac:dyDescent="0.25">
      <c r="A40" s="29"/>
      <c r="B40" s="28" t="s">
        <v>36</v>
      </c>
      <c r="C40" s="12">
        <v>0</v>
      </c>
      <c r="D40" s="12">
        <v>0</v>
      </c>
      <c r="E40" s="12">
        <v>0</v>
      </c>
      <c r="F40" s="12">
        <f t="shared" si="1"/>
        <v>0</v>
      </c>
      <c r="G40" s="12">
        <v>0</v>
      </c>
      <c r="H40" s="3"/>
      <c r="I40" s="3"/>
    </row>
    <row r="41" spans="1:9" ht="12.95" customHeight="1" x14ac:dyDescent="0.25">
      <c r="A41" s="15"/>
      <c r="B41" s="15"/>
      <c r="C41" s="30"/>
      <c r="D41" s="30"/>
      <c r="E41" s="30"/>
      <c r="F41" s="30"/>
      <c r="G41" s="30"/>
      <c r="H41" s="3"/>
      <c r="I41" s="3"/>
    </row>
    <row r="42" spans="1:9" ht="12.95" customHeight="1" x14ac:dyDescent="0.25">
      <c r="A42" s="20"/>
      <c r="B42" s="11" t="s">
        <v>37</v>
      </c>
      <c r="C42" s="12">
        <f t="shared" ref="C42" si="13">+C4+C27+C31+C25+C36</f>
        <v>48735722.260000005</v>
      </c>
      <c r="D42" s="12">
        <f>+D4+D27+D31+D25+D36</f>
        <v>41169534</v>
      </c>
      <c r="E42" s="12">
        <v>44562418</v>
      </c>
      <c r="F42" s="12">
        <f t="shared" si="1"/>
        <v>3392884</v>
      </c>
      <c r="G42" s="13">
        <f t="shared" si="2"/>
        <v>8.2412494637418052E-2</v>
      </c>
      <c r="H42" s="3"/>
      <c r="I42" s="3"/>
    </row>
    <row r="43" spans="1:9" ht="12.95" customHeight="1" x14ac:dyDescent="0.25">
      <c r="A43" s="20"/>
      <c r="B43" s="11" t="s">
        <v>38</v>
      </c>
      <c r="C43" s="12">
        <f>+C10-C26-C28-C32-C37-C29+C39</f>
        <v>48735722</v>
      </c>
      <c r="D43" s="12">
        <f t="shared" ref="D43" si="14">+D10-D26-D28-D32-D37-D29+D39</f>
        <v>41169534</v>
      </c>
      <c r="E43" s="12">
        <v>44562418</v>
      </c>
      <c r="F43" s="12">
        <f t="shared" si="1"/>
        <v>3392884</v>
      </c>
      <c r="G43" s="13">
        <f t="shared" si="2"/>
        <v>8.2412494637418052E-2</v>
      </c>
      <c r="H43" s="3"/>
      <c r="I43" s="3"/>
    </row>
    <row r="44" spans="1:9" x14ac:dyDescent="0.25">
      <c r="A44" s="4"/>
      <c r="B44" s="5"/>
      <c r="C44" s="5"/>
      <c r="D44" s="7"/>
      <c r="E44" s="6"/>
      <c r="F44" s="6"/>
      <c r="G44" s="6"/>
    </row>
    <row r="45" spans="1:9" x14ac:dyDescent="0.25">
      <c r="C45" s="3"/>
      <c r="D45" s="3"/>
      <c r="E45" s="3"/>
      <c r="F45" s="3"/>
      <c r="G45" s="3"/>
    </row>
  </sheetData>
  <mergeCells count="4">
    <mergeCell ref="A3:B3"/>
    <mergeCell ref="A4:B4"/>
    <mergeCell ref="A10:B10"/>
    <mergeCell ref="A24:B24"/>
  </mergeCells>
  <pageMargins left="0.4" right="0.3" top="0.75" bottom="0.75" header="0.3" footer="0.3"/>
  <pageSetup paperSize="9"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6D5A-17BE-4ABE-8FD6-8241B47C4F7C}">
  <sheetPr>
    <tabColor theme="4"/>
    <pageSetUpPr fitToPage="1"/>
  </sheetPr>
  <dimension ref="A1:H45"/>
  <sheetViews>
    <sheetView zoomScaleNormal="100" workbookViewId="0">
      <selection activeCell="L24" sqref="L24"/>
    </sheetView>
  </sheetViews>
  <sheetFormatPr defaultRowHeight="14.25" x14ac:dyDescent="0.2"/>
  <cols>
    <col min="1" max="1" width="13.5703125" style="39" customWidth="1"/>
    <col min="2" max="2" width="34" style="39" customWidth="1"/>
    <col min="3" max="3" width="11.42578125" style="39" customWidth="1"/>
    <col min="4" max="5" width="10.7109375" style="39" customWidth="1"/>
    <col min="6" max="6" width="9.140625" style="39"/>
    <col min="7" max="7" width="11.28515625" style="39" bestFit="1" customWidth="1"/>
    <col min="8" max="16384" width="9.140625" style="39"/>
  </cols>
  <sheetData>
    <row r="1" spans="1:8" x14ac:dyDescent="0.2">
      <c r="A1" s="38" t="s">
        <v>93</v>
      </c>
    </row>
    <row r="2" spans="1:8" ht="36" customHeight="1" x14ac:dyDescent="0.2">
      <c r="A2" s="40"/>
      <c r="B2" s="41"/>
      <c r="C2" s="42" t="s">
        <v>89</v>
      </c>
      <c r="D2" s="42" t="s">
        <v>88</v>
      </c>
      <c r="E2" s="43" t="s">
        <v>94</v>
      </c>
    </row>
    <row r="3" spans="1:8" ht="24" x14ac:dyDescent="0.2">
      <c r="A3" s="44" t="s">
        <v>95</v>
      </c>
      <c r="B3" s="45" t="s">
        <v>96</v>
      </c>
      <c r="C3" s="42" t="s">
        <v>97</v>
      </c>
      <c r="D3" s="42" t="s">
        <v>97</v>
      </c>
      <c r="E3" s="46"/>
    </row>
    <row r="4" spans="1:8" x14ac:dyDescent="0.2">
      <c r="A4" s="47" t="s">
        <v>98</v>
      </c>
      <c r="B4" s="47"/>
      <c r="C4" s="48">
        <f>SUM(C5:C8)</f>
        <v>38237175</v>
      </c>
      <c r="D4" s="48">
        <f>SUM(D5:D8)</f>
        <v>38790822</v>
      </c>
      <c r="E4" s="48">
        <f>D4-C4</f>
        <v>553647</v>
      </c>
    </row>
    <row r="5" spans="1:8" x14ac:dyDescent="0.2">
      <c r="A5" s="49">
        <v>30</v>
      </c>
      <c r="B5" s="50" t="s">
        <v>3</v>
      </c>
      <c r="C5" s="51">
        <v>21503360</v>
      </c>
      <c r="D5" s="51">
        <v>21503360</v>
      </c>
      <c r="E5" s="51">
        <f t="shared" ref="E5:E43" si="0">D5-C5</f>
        <v>0</v>
      </c>
    </row>
    <row r="6" spans="1:8" x14ac:dyDescent="0.2">
      <c r="A6" s="49">
        <v>32</v>
      </c>
      <c r="B6" s="50" t="s">
        <v>4</v>
      </c>
      <c r="C6" s="51">
        <v>5017004</v>
      </c>
      <c r="D6" s="51">
        <v>5044311</v>
      </c>
      <c r="E6" s="51">
        <f t="shared" si="0"/>
        <v>27307</v>
      </c>
    </row>
    <row r="7" spans="1:8" x14ac:dyDescent="0.2">
      <c r="A7" s="49" t="s">
        <v>5</v>
      </c>
      <c r="B7" s="50" t="s">
        <v>6</v>
      </c>
      <c r="C7" s="51">
        <v>11666811</v>
      </c>
      <c r="D7" s="51">
        <v>12193151</v>
      </c>
      <c r="E7" s="51">
        <f t="shared" si="0"/>
        <v>526340</v>
      </c>
    </row>
    <row r="8" spans="1:8" x14ac:dyDescent="0.2">
      <c r="A8" s="49" t="s">
        <v>7</v>
      </c>
      <c r="B8" s="50" t="s">
        <v>8</v>
      </c>
      <c r="C8" s="51">
        <v>50000</v>
      </c>
      <c r="D8" s="51">
        <v>50000</v>
      </c>
      <c r="E8" s="51">
        <f t="shared" si="0"/>
        <v>0</v>
      </c>
    </row>
    <row r="9" spans="1:8" x14ac:dyDescent="0.2">
      <c r="A9" s="50"/>
      <c r="B9" s="50"/>
      <c r="C9" s="52"/>
      <c r="D9" s="52"/>
      <c r="E9" s="52"/>
    </row>
    <row r="10" spans="1:8" ht="13.35" customHeight="1" x14ac:dyDescent="0.2">
      <c r="A10" s="47" t="s">
        <v>99</v>
      </c>
      <c r="B10" s="47"/>
      <c r="C10" s="48">
        <f>C11+C12</f>
        <v>36579381</v>
      </c>
      <c r="D10" s="48">
        <f>D11+D12</f>
        <v>37060397</v>
      </c>
      <c r="E10" s="48">
        <f t="shared" si="0"/>
        <v>481016</v>
      </c>
      <c r="G10" s="53"/>
    </row>
    <row r="11" spans="1:8" ht="13.35" customHeight="1" x14ac:dyDescent="0.2">
      <c r="A11" s="50"/>
      <c r="B11" s="54" t="s">
        <v>9</v>
      </c>
      <c r="C11" s="55">
        <f>C14+C17+C20</f>
        <v>3876218</v>
      </c>
      <c r="D11" s="55">
        <f>D14+D17+D20</f>
        <v>3830733</v>
      </c>
      <c r="E11" s="55">
        <f t="shared" si="0"/>
        <v>-45485</v>
      </c>
    </row>
    <row r="12" spans="1:8" ht="13.35" customHeight="1" x14ac:dyDescent="0.2">
      <c r="A12" s="50"/>
      <c r="B12" s="54" t="s">
        <v>10</v>
      </c>
      <c r="C12" s="55">
        <f>C21+C18+C15</f>
        <v>32703163</v>
      </c>
      <c r="D12" s="55">
        <f>D21+D18+D15</f>
        <v>33229664</v>
      </c>
      <c r="E12" s="55">
        <f t="shared" si="0"/>
        <v>526501</v>
      </c>
      <c r="G12" s="53"/>
    </row>
    <row r="13" spans="1:8" ht="13.35" customHeight="1" x14ac:dyDescent="0.2">
      <c r="A13" s="56" t="s">
        <v>11</v>
      </c>
      <c r="B13" s="57" t="s">
        <v>12</v>
      </c>
      <c r="C13" s="48">
        <f>SUM(C14:C15)</f>
        <v>2251562</v>
      </c>
      <c r="D13" s="48">
        <f>SUM(D14:D15)</f>
        <v>2305507</v>
      </c>
      <c r="E13" s="48">
        <f t="shared" si="0"/>
        <v>53945</v>
      </c>
    </row>
    <row r="14" spans="1:8" ht="13.35" customHeight="1" x14ac:dyDescent="0.2">
      <c r="A14" s="49" t="s">
        <v>13</v>
      </c>
      <c r="B14" s="50" t="s">
        <v>14</v>
      </c>
      <c r="C14" s="51">
        <v>76478</v>
      </c>
      <c r="D14" s="51">
        <v>90959</v>
      </c>
      <c r="E14" s="51">
        <f t="shared" si="0"/>
        <v>14481</v>
      </c>
      <c r="H14" s="58"/>
    </row>
    <row r="15" spans="1:8" ht="13.35" customHeight="1" x14ac:dyDescent="0.2">
      <c r="A15" s="49" t="s">
        <v>15</v>
      </c>
      <c r="B15" s="50" t="s">
        <v>16</v>
      </c>
      <c r="C15" s="51">
        <v>2175084</v>
      </c>
      <c r="D15" s="51">
        <v>2214548</v>
      </c>
      <c r="E15" s="51">
        <f t="shared" si="0"/>
        <v>39464</v>
      </c>
    </row>
    <row r="16" spans="1:8" ht="13.35" customHeight="1" x14ac:dyDescent="0.2">
      <c r="A16" s="56" t="s">
        <v>17</v>
      </c>
      <c r="B16" s="57" t="s">
        <v>18</v>
      </c>
      <c r="C16" s="48">
        <f>SUM(C17:C18)</f>
        <v>3709806</v>
      </c>
      <c r="D16" s="48">
        <f>SUM(D17:D18)</f>
        <v>3518962</v>
      </c>
      <c r="E16" s="48">
        <f t="shared" si="0"/>
        <v>-190844</v>
      </c>
    </row>
    <row r="17" spans="1:5" ht="13.35" customHeight="1" x14ac:dyDescent="0.2">
      <c r="A17" s="49" t="s">
        <v>13</v>
      </c>
      <c r="B17" s="50" t="s">
        <v>14</v>
      </c>
      <c r="C17" s="51">
        <v>21560</v>
      </c>
      <c r="D17" s="51">
        <v>21560</v>
      </c>
      <c r="E17" s="51">
        <f t="shared" si="0"/>
        <v>0</v>
      </c>
    </row>
    <row r="18" spans="1:5" ht="13.35" customHeight="1" x14ac:dyDescent="0.2">
      <c r="A18" s="49" t="s">
        <v>15</v>
      </c>
      <c r="B18" s="50" t="s">
        <v>16</v>
      </c>
      <c r="C18" s="51">
        <v>3688246</v>
      </c>
      <c r="D18" s="51">
        <v>3497402</v>
      </c>
      <c r="E18" s="51">
        <f t="shared" si="0"/>
        <v>-190844</v>
      </c>
    </row>
    <row r="19" spans="1:5" ht="13.35" customHeight="1" x14ac:dyDescent="0.2">
      <c r="A19" s="56" t="s">
        <v>19</v>
      </c>
      <c r="B19" s="57" t="s">
        <v>20</v>
      </c>
      <c r="C19" s="48">
        <f>SUM(C20:C21)</f>
        <v>30618013</v>
      </c>
      <c r="D19" s="48">
        <f>SUM(D20:D21)</f>
        <v>31235928</v>
      </c>
      <c r="E19" s="48">
        <f t="shared" si="0"/>
        <v>617915</v>
      </c>
    </row>
    <row r="20" spans="1:5" ht="13.35" customHeight="1" x14ac:dyDescent="0.2">
      <c r="A20" s="49" t="s">
        <v>13</v>
      </c>
      <c r="B20" s="50" t="s">
        <v>14</v>
      </c>
      <c r="C20" s="51">
        <v>3778180</v>
      </c>
      <c r="D20" s="51">
        <v>3718214</v>
      </c>
      <c r="E20" s="51">
        <f t="shared" si="0"/>
        <v>-59966</v>
      </c>
    </row>
    <row r="21" spans="1:5" ht="13.35" customHeight="1" x14ac:dyDescent="0.2">
      <c r="A21" s="49" t="s">
        <v>15</v>
      </c>
      <c r="B21" s="50" t="s">
        <v>16</v>
      </c>
      <c r="C21" s="51">
        <v>26839833</v>
      </c>
      <c r="D21" s="51">
        <v>27517714</v>
      </c>
      <c r="E21" s="51">
        <f t="shared" si="0"/>
        <v>677881</v>
      </c>
    </row>
    <row r="22" spans="1:5" ht="13.35" customHeight="1" x14ac:dyDescent="0.2">
      <c r="A22" s="57"/>
      <c r="B22" s="57" t="s">
        <v>21</v>
      </c>
      <c r="C22" s="48">
        <f>C4-C10</f>
        <v>1657794</v>
      </c>
      <c r="D22" s="48">
        <f>D4-D10</f>
        <v>1730425</v>
      </c>
      <c r="E22" s="48">
        <f t="shared" si="0"/>
        <v>72631</v>
      </c>
    </row>
    <row r="23" spans="1:5" ht="13.35" customHeight="1" x14ac:dyDescent="0.2">
      <c r="A23" s="50"/>
      <c r="B23" s="50"/>
      <c r="C23" s="52"/>
      <c r="D23" s="52"/>
      <c r="E23" s="52"/>
    </row>
    <row r="24" spans="1:5" ht="13.35" customHeight="1" x14ac:dyDescent="0.2">
      <c r="A24" s="59" t="s">
        <v>22</v>
      </c>
      <c r="B24" s="59"/>
      <c r="C24" s="48">
        <f>SUM(C25:C32)</f>
        <v>-3615527</v>
      </c>
      <c r="D24" s="48">
        <f>SUM(D25:D32)</f>
        <v>-3347451</v>
      </c>
      <c r="E24" s="48">
        <f t="shared" si="0"/>
        <v>268076</v>
      </c>
    </row>
    <row r="25" spans="1:5" ht="13.35" customHeight="1" x14ac:dyDescent="0.2">
      <c r="A25" s="49">
        <v>381</v>
      </c>
      <c r="B25" s="50" t="s">
        <v>23</v>
      </c>
      <c r="C25" s="51">
        <v>0</v>
      </c>
      <c r="D25" s="51">
        <v>0</v>
      </c>
      <c r="E25" s="51">
        <f t="shared" si="0"/>
        <v>0</v>
      </c>
    </row>
    <row r="26" spans="1:5" ht="13.35" customHeight="1" x14ac:dyDescent="0.2">
      <c r="A26" s="49">
        <v>15</v>
      </c>
      <c r="B26" s="50" t="s">
        <v>24</v>
      </c>
      <c r="C26" s="51">
        <v>-4108419</v>
      </c>
      <c r="D26" s="51">
        <v>-4602238</v>
      </c>
      <c r="E26" s="51">
        <f t="shared" si="0"/>
        <v>-493819</v>
      </c>
    </row>
    <row r="27" spans="1:5" ht="13.35" customHeight="1" x14ac:dyDescent="0.2">
      <c r="A27" s="49">
        <v>3502</v>
      </c>
      <c r="B27" s="50" t="s">
        <v>25</v>
      </c>
      <c r="C27" s="51">
        <v>1635250</v>
      </c>
      <c r="D27" s="51">
        <v>2397145</v>
      </c>
      <c r="E27" s="51">
        <f t="shared" si="0"/>
        <v>761895</v>
      </c>
    </row>
    <row r="28" spans="1:5" ht="12.95" customHeight="1" x14ac:dyDescent="0.2">
      <c r="A28" s="49">
        <v>4502</v>
      </c>
      <c r="B28" s="50" t="s">
        <v>26</v>
      </c>
      <c r="C28" s="51">
        <v>-290000</v>
      </c>
      <c r="D28" s="51">
        <v>-290000</v>
      </c>
      <c r="E28" s="51">
        <f t="shared" si="0"/>
        <v>0</v>
      </c>
    </row>
    <row r="29" spans="1:5" ht="13.35" customHeight="1" x14ac:dyDescent="0.2">
      <c r="A29" s="49">
        <v>1501</v>
      </c>
      <c r="B29" s="50" t="s">
        <v>27</v>
      </c>
      <c r="C29" s="51"/>
      <c r="D29" s="51"/>
      <c r="E29" s="51">
        <f t="shared" si="0"/>
        <v>0</v>
      </c>
    </row>
    <row r="30" spans="1:5" x14ac:dyDescent="0.2">
      <c r="A30" s="49">
        <v>1502</v>
      </c>
      <c r="B30" s="50" t="s">
        <v>28</v>
      </c>
      <c r="C30" s="51">
        <v>0</v>
      </c>
      <c r="D30" s="51">
        <v>0</v>
      </c>
      <c r="E30" s="51">
        <f t="shared" si="0"/>
        <v>0</v>
      </c>
    </row>
    <row r="31" spans="1:5" ht="13.35" customHeight="1" x14ac:dyDescent="0.2">
      <c r="A31" s="49">
        <v>655</v>
      </c>
      <c r="B31" s="50" t="s">
        <v>29</v>
      </c>
      <c r="C31" s="51">
        <v>27000</v>
      </c>
      <c r="D31" s="51">
        <v>27000</v>
      </c>
      <c r="E31" s="51">
        <f t="shared" si="0"/>
        <v>0</v>
      </c>
    </row>
    <row r="32" spans="1:5" ht="13.35" customHeight="1" x14ac:dyDescent="0.2">
      <c r="A32" s="49">
        <v>650</v>
      </c>
      <c r="B32" s="50" t="s">
        <v>30</v>
      </c>
      <c r="C32" s="51">
        <v>-879358</v>
      </c>
      <c r="D32" s="51">
        <v>-879358</v>
      </c>
      <c r="E32" s="51">
        <f t="shared" si="0"/>
        <v>0</v>
      </c>
    </row>
    <row r="33" spans="1:5" ht="13.35" customHeight="1" x14ac:dyDescent="0.2">
      <c r="A33" s="60"/>
      <c r="B33" s="57" t="s">
        <v>31</v>
      </c>
      <c r="C33" s="48">
        <f>+C22+C24</f>
        <v>-1957733</v>
      </c>
      <c r="D33" s="48">
        <f>+D22+D24</f>
        <v>-1617026</v>
      </c>
      <c r="E33" s="48">
        <f t="shared" si="0"/>
        <v>340707</v>
      </c>
    </row>
    <row r="34" spans="1:5" ht="13.35" customHeight="1" x14ac:dyDescent="0.2">
      <c r="A34" s="50"/>
      <c r="B34" s="50"/>
      <c r="C34" s="51"/>
      <c r="D34" s="51"/>
      <c r="E34" s="51"/>
    </row>
    <row r="35" spans="1:5" ht="13.35" customHeight="1" x14ac:dyDescent="0.2">
      <c r="A35" s="60"/>
      <c r="B35" s="57" t="s">
        <v>32</v>
      </c>
      <c r="C35" s="48">
        <f>SUM(C36:C37)</f>
        <v>892652</v>
      </c>
      <c r="D35" s="48">
        <f>SUM(D36:D37)</f>
        <v>624576</v>
      </c>
      <c r="E35" s="48">
        <f t="shared" si="0"/>
        <v>-268076</v>
      </c>
    </row>
    <row r="36" spans="1:5" ht="13.35" customHeight="1" x14ac:dyDescent="0.2">
      <c r="A36" s="49">
        <v>2585</v>
      </c>
      <c r="B36" s="50" t="s">
        <v>33</v>
      </c>
      <c r="C36" s="51">
        <v>3615527</v>
      </c>
      <c r="D36" s="51">
        <v>3347451</v>
      </c>
      <c r="E36" s="51">
        <f t="shared" si="0"/>
        <v>-268076</v>
      </c>
    </row>
    <row r="37" spans="1:5" ht="13.35" customHeight="1" x14ac:dyDescent="0.2">
      <c r="A37" s="49">
        <v>2586</v>
      </c>
      <c r="B37" s="50" t="s">
        <v>34</v>
      </c>
      <c r="C37" s="51">
        <v>-2722875</v>
      </c>
      <c r="D37" s="51">
        <v>-2722875</v>
      </c>
      <c r="E37" s="51">
        <f t="shared" si="0"/>
        <v>0</v>
      </c>
    </row>
    <row r="38" spans="1:5" ht="13.35" customHeight="1" x14ac:dyDescent="0.2">
      <c r="A38" s="50"/>
      <c r="B38" s="50"/>
      <c r="C38" s="52"/>
      <c r="D38" s="52"/>
      <c r="E38" s="52"/>
    </row>
    <row r="39" spans="1:5" ht="13.35" customHeight="1" x14ac:dyDescent="0.2">
      <c r="A39" s="61">
        <v>1001</v>
      </c>
      <c r="B39" s="62" t="s">
        <v>35</v>
      </c>
      <c r="C39" s="48">
        <v>-1065081</v>
      </c>
      <c r="D39" s="48">
        <v>-992450</v>
      </c>
      <c r="E39" s="48">
        <f t="shared" si="0"/>
        <v>72631</v>
      </c>
    </row>
    <row r="40" spans="1:5" ht="13.35" customHeight="1" x14ac:dyDescent="0.2">
      <c r="A40" s="63"/>
      <c r="B40" s="62" t="s">
        <v>36</v>
      </c>
      <c r="C40" s="48">
        <v>0</v>
      </c>
      <c r="D40" s="48">
        <v>0</v>
      </c>
      <c r="E40" s="48">
        <f t="shared" si="0"/>
        <v>0</v>
      </c>
    </row>
    <row r="41" spans="1:5" ht="13.35" customHeight="1" x14ac:dyDescent="0.2">
      <c r="A41" s="50"/>
      <c r="B41" s="50"/>
      <c r="C41" s="64"/>
      <c r="D41" s="64"/>
      <c r="E41" s="64"/>
    </row>
    <row r="42" spans="1:5" ht="13.35" customHeight="1" x14ac:dyDescent="0.2">
      <c r="A42" s="60"/>
      <c r="B42" s="57" t="s">
        <v>37</v>
      </c>
      <c r="C42" s="48">
        <f>+C4+C27+C31+C25+C36</f>
        <v>43514952</v>
      </c>
      <c r="D42" s="48">
        <f>+D4+D27+D31+D25+D36</f>
        <v>44562418</v>
      </c>
      <c r="E42" s="48">
        <f t="shared" si="0"/>
        <v>1047466</v>
      </c>
    </row>
    <row r="43" spans="1:5" ht="13.35" customHeight="1" x14ac:dyDescent="0.2">
      <c r="A43" s="60"/>
      <c r="B43" s="57" t="s">
        <v>38</v>
      </c>
      <c r="C43" s="48">
        <f>+C10-C26-C28-C32-C37+C39</f>
        <v>43514952</v>
      </c>
      <c r="D43" s="48">
        <f>+D10-D26-D28-D32-D37+D39</f>
        <v>44562418</v>
      </c>
      <c r="E43" s="48">
        <f t="shared" si="0"/>
        <v>1047466</v>
      </c>
    </row>
    <row r="45" spans="1:5" x14ac:dyDescent="0.2">
      <c r="C45" s="53"/>
      <c r="D45" s="53"/>
      <c r="E45" s="53"/>
    </row>
  </sheetData>
  <mergeCells count="5">
    <mergeCell ref="A2:B2"/>
    <mergeCell ref="E2:E3"/>
    <mergeCell ref="A4:B4"/>
    <mergeCell ref="A10:B10"/>
    <mergeCell ref="A24:B24"/>
  </mergeCells>
  <pageMargins left="0.4" right="0.3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DF296-9B41-4808-AD99-3165787546F9}">
  <sheetPr>
    <tabColor theme="4"/>
  </sheetPr>
  <dimension ref="A1:E35"/>
  <sheetViews>
    <sheetView workbookViewId="0">
      <selection activeCell="A35" sqref="A35:XFD35"/>
    </sheetView>
  </sheetViews>
  <sheetFormatPr defaultRowHeight="15" x14ac:dyDescent="0.25"/>
  <cols>
    <col min="1" max="1" width="30.42578125" style="37" customWidth="1"/>
    <col min="2" max="2" width="9.7109375" style="10" bestFit="1" customWidth="1"/>
    <col min="3" max="3" width="9.140625" style="10" bestFit="1" customWidth="1"/>
    <col min="4" max="4" width="9.28515625" style="10" customWidth="1"/>
  </cols>
  <sheetData>
    <row r="1" spans="1:5" s="2" customFormat="1" ht="12.95" customHeight="1" x14ac:dyDescent="0.25">
      <c r="A1" s="35" t="s">
        <v>86</v>
      </c>
      <c r="B1" s="12" t="s">
        <v>88</v>
      </c>
      <c r="C1" s="12" t="s">
        <v>89</v>
      </c>
      <c r="D1" s="12" t="s">
        <v>90</v>
      </c>
      <c r="E1" s="3"/>
    </row>
    <row r="2" spans="1:5" x14ac:dyDescent="0.25">
      <c r="A2" s="36" t="s">
        <v>53</v>
      </c>
      <c r="B2" s="18">
        <v>510177</v>
      </c>
      <c r="C2" s="16">
        <v>510177</v>
      </c>
      <c r="D2" s="16">
        <v>0</v>
      </c>
    </row>
    <row r="3" spans="1:5" x14ac:dyDescent="0.25">
      <c r="A3" s="36" t="s">
        <v>57</v>
      </c>
      <c r="B3" s="18">
        <v>298414</v>
      </c>
      <c r="C3" s="16">
        <v>298414</v>
      </c>
      <c r="D3" s="16">
        <v>0</v>
      </c>
    </row>
    <row r="4" spans="1:5" x14ac:dyDescent="0.25">
      <c r="A4" s="36" t="s">
        <v>54</v>
      </c>
      <c r="B4" s="18">
        <v>370133</v>
      </c>
      <c r="C4" s="16">
        <v>325133</v>
      </c>
      <c r="D4" s="16">
        <v>45000</v>
      </c>
    </row>
    <row r="5" spans="1:5" x14ac:dyDescent="0.25">
      <c r="A5" s="36" t="s">
        <v>58</v>
      </c>
      <c r="B5" s="18">
        <v>440168</v>
      </c>
      <c r="C5" s="16">
        <v>400168</v>
      </c>
      <c r="D5" s="16">
        <v>40000</v>
      </c>
    </row>
    <row r="6" spans="1:5" x14ac:dyDescent="0.25">
      <c r="A6" s="36" t="s">
        <v>59</v>
      </c>
      <c r="B6" s="18">
        <v>301038</v>
      </c>
      <c r="C6" s="16">
        <v>263660</v>
      </c>
      <c r="D6" s="16">
        <v>37378</v>
      </c>
    </row>
    <row r="7" spans="1:5" x14ac:dyDescent="0.25">
      <c r="A7" s="36" t="s">
        <v>46</v>
      </c>
      <c r="B7" s="18">
        <v>134139</v>
      </c>
      <c r="C7" s="16">
        <v>134139</v>
      </c>
      <c r="D7" s="16">
        <v>0</v>
      </c>
    </row>
    <row r="8" spans="1:5" x14ac:dyDescent="0.25">
      <c r="A8" s="36" t="s">
        <v>44</v>
      </c>
      <c r="B8" s="18">
        <v>84737</v>
      </c>
      <c r="C8" s="16">
        <v>84487</v>
      </c>
      <c r="D8" s="16">
        <v>250</v>
      </c>
    </row>
    <row r="9" spans="1:5" x14ac:dyDescent="0.25">
      <c r="A9" s="36" t="s">
        <v>55</v>
      </c>
      <c r="B9" s="18">
        <v>116465</v>
      </c>
      <c r="C9" s="16">
        <v>110718</v>
      </c>
      <c r="D9" s="16">
        <v>5747</v>
      </c>
    </row>
    <row r="10" spans="1:5" x14ac:dyDescent="0.25">
      <c r="A10" s="36" t="s">
        <v>47</v>
      </c>
      <c r="B10" s="18">
        <v>106277</v>
      </c>
      <c r="C10" s="16">
        <v>105877</v>
      </c>
      <c r="D10" s="16">
        <v>400</v>
      </c>
    </row>
    <row r="11" spans="1:5" x14ac:dyDescent="0.25">
      <c r="A11" s="36" t="s">
        <v>60</v>
      </c>
      <c r="B11" s="18">
        <v>55483</v>
      </c>
      <c r="C11" s="16">
        <v>44258</v>
      </c>
      <c r="D11" s="16">
        <v>11225</v>
      </c>
    </row>
    <row r="12" spans="1:5" x14ac:dyDescent="0.25">
      <c r="A12" s="36" t="s">
        <v>43</v>
      </c>
      <c r="B12" s="18">
        <v>32196</v>
      </c>
      <c r="C12" s="16">
        <v>32196</v>
      </c>
      <c r="D12" s="16">
        <v>0</v>
      </c>
    </row>
    <row r="13" spans="1:5" x14ac:dyDescent="0.25">
      <c r="A13" s="36" t="s">
        <v>49</v>
      </c>
      <c r="B13" s="18">
        <v>211680</v>
      </c>
      <c r="C13" s="16">
        <v>167929</v>
      </c>
      <c r="D13" s="16">
        <v>43751</v>
      </c>
    </row>
    <row r="14" spans="1:5" x14ac:dyDescent="0.25">
      <c r="A14" s="36" t="s">
        <v>50</v>
      </c>
      <c r="B14" s="18">
        <v>69076</v>
      </c>
      <c r="C14" s="16">
        <v>52076</v>
      </c>
      <c r="D14" s="16">
        <v>17000</v>
      </c>
    </row>
    <row r="15" spans="1:5" x14ac:dyDescent="0.25">
      <c r="A15" s="36" t="s">
        <v>48</v>
      </c>
      <c r="B15" s="18">
        <v>557242</v>
      </c>
      <c r="C15" s="16">
        <v>470628</v>
      </c>
      <c r="D15" s="16">
        <v>86614</v>
      </c>
    </row>
    <row r="16" spans="1:5" x14ac:dyDescent="0.25">
      <c r="A16" s="36" t="s">
        <v>61</v>
      </c>
      <c r="B16" s="18">
        <v>892737</v>
      </c>
      <c r="C16" s="16">
        <v>852455</v>
      </c>
      <c r="D16" s="16">
        <v>40282</v>
      </c>
    </row>
    <row r="17" spans="1:4" x14ac:dyDescent="0.25">
      <c r="A17" s="36" t="s">
        <v>56</v>
      </c>
      <c r="B17" s="18">
        <v>797261</v>
      </c>
      <c r="C17" s="16">
        <v>759808</v>
      </c>
      <c r="D17" s="16">
        <v>37453</v>
      </c>
    </row>
    <row r="18" spans="1:4" x14ac:dyDescent="0.25">
      <c r="A18" s="36" t="s">
        <v>62</v>
      </c>
      <c r="B18" s="18">
        <v>457770</v>
      </c>
      <c r="C18" s="16">
        <v>446018</v>
      </c>
      <c r="D18" s="16">
        <v>11752</v>
      </c>
    </row>
    <row r="19" spans="1:4" x14ac:dyDescent="0.25">
      <c r="A19" s="36" t="s">
        <v>42</v>
      </c>
      <c r="B19" s="18">
        <v>274005</v>
      </c>
      <c r="C19" s="16">
        <v>228970</v>
      </c>
      <c r="D19" s="16">
        <v>45035</v>
      </c>
    </row>
    <row r="20" spans="1:4" x14ac:dyDescent="0.25">
      <c r="A20" s="36" t="s">
        <v>63</v>
      </c>
      <c r="B20" s="18">
        <v>309155</v>
      </c>
      <c r="C20" s="16">
        <v>309155</v>
      </c>
      <c r="D20" s="16">
        <v>0</v>
      </c>
    </row>
    <row r="21" spans="1:4" x14ac:dyDescent="0.25">
      <c r="A21" s="36" t="s">
        <v>64</v>
      </c>
      <c r="B21" s="18">
        <v>60168</v>
      </c>
      <c r="C21" s="16">
        <v>45163</v>
      </c>
      <c r="D21" s="16">
        <v>15005</v>
      </c>
    </row>
    <row r="22" spans="1:4" x14ac:dyDescent="0.25">
      <c r="A22" s="36" t="s">
        <v>65</v>
      </c>
      <c r="B22" s="18">
        <v>109984</v>
      </c>
      <c r="C22" s="16">
        <v>109984</v>
      </c>
      <c r="D22" s="16">
        <v>0</v>
      </c>
    </row>
    <row r="23" spans="1:4" x14ac:dyDescent="0.25">
      <c r="A23" s="36" t="s">
        <v>45</v>
      </c>
      <c r="B23" s="18">
        <v>771021</v>
      </c>
      <c r="C23" s="16">
        <v>761021</v>
      </c>
      <c r="D23" s="16">
        <v>10000</v>
      </c>
    </row>
    <row r="24" spans="1:4" x14ac:dyDescent="0.25">
      <c r="A24" s="36" t="s">
        <v>79</v>
      </c>
      <c r="B24" s="18">
        <v>24397</v>
      </c>
      <c r="C24" s="16">
        <v>24397</v>
      </c>
      <c r="D24" s="16">
        <v>0</v>
      </c>
    </row>
    <row r="25" spans="1:4" x14ac:dyDescent="0.25">
      <c r="A25" s="36" t="s">
        <v>52</v>
      </c>
      <c r="B25" s="18">
        <v>789563</v>
      </c>
      <c r="C25" s="16">
        <v>877717</v>
      </c>
      <c r="D25" s="16">
        <v>-88154</v>
      </c>
    </row>
    <row r="26" spans="1:4" x14ac:dyDescent="0.25">
      <c r="A26" s="36" t="s">
        <v>66</v>
      </c>
      <c r="B26" s="18">
        <v>6885</v>
      </c>
      <c r="C26" s="16">
        <v>6885</v>
      </c>
      <c r="D26" s="16">
        <v>0</v>
      </c>
    </row>
    <row r="27" spans="1:4" x14ac:dyDescent="0.25">
      <c r="A27" s="36" t="s">
        <v>67</v>
      </c>
      <c r="B27" s="18">
        <v>31159</v>
      </c>
      <c r="C27" s="16">
        <v>31159</v>
      </c>
      <c r="D27" s="16">
        <v>0</v>
      </c>
    </row>
    <row r="28" spans="1:4" x14ac:dyDescent="0.25">
      <c r="A28" s="36" t="s">
        <v>80</v>
      </c>
      <c r="B28" s="18">
        <v>987721</v>
      </c>
      <c r="C28" s="16">
        <v>939137</v>
      </c>
      <c r="D28" s="16">
        <v>48584</v>
      </c>
    </row>
    <row r="29" spans="1:4" x14ac:dyDescent="0.25">
      <c r="A29" s="36" t="s">
        <v>81</v>
      </c>
      <c r="B29" s="18">
        <v>859569</v>
      </c>
      <c r="C29" s="16">
        <v>699177</v>
      </c>
      <c r="D29" s="16">
        <v>160392</v>
      </c>
    </row>
    <row r="30" spans="1:4" x14ac:dyDescent="0.25">
      <c r="A30" s="36" t="s">
        <v>82</v>
      </c>
      <c r="B30" s="18">
        <v>16167</v>
      </c>
      <c r="C30" s="16">
        <v>16167</v>
      </c>
      <c r="D30" s="16">
        <v>0</v>
      </c>
    </row>
    <row r="31" spans="1:4" x14ac:dyDescent="0.25">
      <c r="A31" s="36" t="s">
        <v>51</v>
      </c>
      <c r="B31" s="18">
        <v>1336056</v>
      </c>
      <c r="C31" s="16">
        <v>1482789</v>
      </c>
      <c r="D31" s="16">
        <v>-146733</v>
      </c>
    </row>
    <row r="32" spans="1:4" x14ac:dyDescent="0.25">
      <c r="A32" s="36" t="s">
        <v>83</v>
      </c>
      <c r="B32" s="18">
        <v>267831</v>
      </c>
      <c r="C32" s="16">
        <v>229407</v>
      </c>
      <c r="D32" s="16">
        <v>38424</v>
      </c>
    </row>
    <row r="33" spans="1:5" x14ac:dyDescent="0.25">
      <c r="A33" s="36" t="s">
        <v>84</v>
      </c>
      <c r="B33" s="18">
        <v>37384</v>
      </c>
      <c r="C33" s="16">
        <v>37384</v>
      </c>
      <c r="D33" s="16">
        <v>0</v>
      </c>
    </row>
    <row r="34" spans="1:5" x14ac:dyDescent="0.25">
      <c r="A34" s="36" t="s">
        <v>85</v>
      </c>
      <c r="B34" s="18">
        <v>35128</v>
      </c>
      <c r="C34" s="16">
        <v>27153</v>
      </c>
      <c r="D34" s="16">
        <v>7975</v>
      </c>
    </row>
    <row r="35" spans="1:5" s="2" customFormat="1" ht="12.95" customHeight="1" x14ac:dyDescent="0.25">
      <c r="A35" s="35" t="s">
        <v>87</v>
      </c>
      <c r="B35" s="12">
        <f>SUM(B2:B34)</f>
        <v>11351186</v>
      </c>
      <c r="C35" s="12">
        <f t="shared" ref="C35:D35" si="0">SUM(C2:C34)</f>
        <v>10883806</v>
      </c>
      <c r="D35" s="12">
        <f t="shared" si="0"/>
        <v>467380</v>
      </c>
      <c r="E3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2D90-2674-40AB-A9F3-97170B24A331}">
  <sheetPr>
    <tabColor theme="4"/>
  </sheetPr>
  <dimension ref="A1:E28"/>
  <sheetViews>
    <sheetView tabSelected="1" workbookViewId="0">
      <pane ySplit="1" topLeftCell="A2" activePane="bottomLeft" state="frozen"/>
      <selection pane="bottomLeft" activeCell="G25" sqref="G25"/>
    </sheetView>
  </sheetViews>
  <sheetFormatPr defaultRowHeight="15.75" x14ac:dyDescent="0.25"/>
  <cols>
    <col min="1" max="1" width="49.5703125" style="68" bestFit="1" customWidth="1"/>
    <col min="2" max="2" width="20.28515625" style="68" customWidth="1"/>
    <col min="3" max="3" width="19.28515625" style="68" customWidth="1"/>
    <col min="4" max="4" width="17.140625" style="68" customWidth="1"/>
    <col min="5" max="16384" width="9.140625" style="68"/>
  </cols>
  <sheetData>
    <row r="1" spans="1:5" s="68" customFormat="1" x14ac:dyDescent="0.25">
      <c r="A1" s="65" t="s">
        <v>91</v>
      </c>
      <c r="B1" s="66" t="s">
        <v>88</v>
      </c>
      <c r="C1" s="66" t="s">
        <v>89</v>
      </c>
      <c r="D1" s="66" t="s">
        <v>110</v>
      </c>
      <c r="E1" s="67"/>
    </row>
    <row r="2" spans="1:5" s="71" customFormat="1" x14ac:dyDescent="0.25">
      <c r="A2" s="69" t="s">
        <v>68</v>
      </c>
      <c r="B2" s="70">
        <v>909358</v>
      </c>
      <c r="C2" s="70">
        <v>909358</v>
      </c>
      <c r="D2" s="70">
        <v>0</v>
      </c>
    </row>
    <row r="3" spans="1:5" s="75" customFormat="1" x14ac:dyDescent="0.25">
      <c r="A3" s="72" t="s">
        <v>106</v>
      </c>
      <c r="B3" s="73">
        <v>30000</v>
      </c>
      <c r="C3" s="74">
        <v>30000</v>
      </c>
      <c r="D3" s="74">
        <v>0</v>
      </c>
    </row>
    <row r="4" spans="1:5" s="75" customFormat="1" x14ac:dyDescent="0.25">
      <c r="A4" s="72" t="s">
        <v>112</v>
      </c>
      <c r="B4" s="73">
        <v>879358</v>
      </c>
      <c r="C4" s="74">
        <v>879358</v>
      </c>
      <c r="D4" s="74">
        <v>0</v>
      </c>
    </row>
    <row r="5" spans="1:5" s="71" customFormat="1" x14ac:dyDescent="0.25">
      <c r="A5" s="69" t="s">
        <v>69</v>
      </c>
      <c r="B5" s="70">
        <v>3355105</v>
      </c>
      <c r="C5" s="70">
        <v>3293941</v>
      </c>
      <c r="D5" s="70">
        <v>61164</v>
      </c>
    </row>
    <row r="6" spans="1:5" s="75" customFormat="1" x14ac:dyDescent="0.25">
      <c r="A6" s="72" t="s">
        <v>103</v>
      </c>
      <c r="B6" s="73">
        <v>200000</v>
      </c>
      <c r="C6" s="74">
        <v>200000</v>
      </c>
      <c r="D6" s="74">
        <v>0</v>
      </c>
    </row>
    <row r="7" spans="1:5" s="75" customFormat="1" x14ac:dyDescent="0.25">
      <c r="A7" s="72" t="s">
        <v>104</v>
      </c>
      <c r="B7" s="73">
        <v>200000</v>
      </c>
      <c r="C7" s="74">
        <v>200000</v>
      </c>
      <c r="D7" s="74">
        <v>0</v>
      </c>
    </row>
    <row r="8" spans="1:5" s="75" customFormat="1" x14ac:dyDescent="0.25">
      <c r="A8" s="72" t="s">
        <v>71</v>
      </c>
      <c r="B8" s="73">
        <v>1499341</v>
      </c>
      <c r="C8" s="74">
        <v>1499341</v>
      </c>
      <c r="D8" s="74">
        <v>0</v>
      </c>
    </row>
    <row r="9" spans="1:5" s="75" customFormat="1" x14ac:dyDescent="0.25">
      <c r="A9" s="72" t="s">
        <v>105</v>
      </c>
      <c r="B9" s="73">
        <v>100000</v>
      </c>
      <c r="C9" s="74">
        <v>100000</v>
      </c>
      <c r="D9" s="74">
        <v>0</v>
      </c>
    </row>
    <row r="10" spans="1:5" s="75" customFormat="1" x14ac:dyDescent="0.25">
      <c r="A10" s="72" t="s">
        <v>106</v>
      </c>
      <c r="B10" s="73">
        <v>100000</v>
      </c>
      <c r="C10" s="74">
        <v>100000</v>
      </c>
      <c r="D10" s="74">
        <v>0</v>
      </c>
    </row>
    <row r="11" spans="1:5" s="75" customFormat="1" x14ac:dyDescent="0.25">
      <c r="A11" s="72" t="s">
        <v>107</v>
      </c>
      <c r="B11" s="73">
        <v>182000</v>
      </c>
      <c r="C11" s="74">
        <v>150000</v>
      </c>
      <c r="D11" s="74">
        <v>32000</v>
      </c>
    </row>
    <row r="12" spans="1:5" s="75" customFormat="1" x14ac:dyDescent="0.25">
      <c r="A12" s="72" t="s">
        <v>70</v>
      </c>
      <c r="B12" s="73">
        <v>340000</v>
      </c>
      <c r="C12" s="74">
        <v>340000</v>
      </c>
      <c r="D12" s="74">
        <v>0</v>
      </c>
    </row>
    <row r="13" spans="1:5" s="75" customFormat="1" x14ac:dyDescent="0.25">
      <c r="A13" s="72" t="s">
        <v>100</v>
      </c>
      <c r="B13" s="73">
        <v>620764</v>
      </c>
      <c r="C13" s="74">
        <v>591600</v>
      </c>
      <c r="D13" s="74">
        <v>29164</v>
      </c>
    </row>
    <row r="14" spans="1:5" s="75" customFormat="1" x14ac:dyDescent="0.25">
      <c r="A14" s="72" t="s">
        <v>101</v>
      </c>
      <c r="B14" s="73">
        <v>33000</v>
      </c>
      <c r="C14" s="74">
        <v>33000</v>
      </c>
      <c r="D14" s="74">
        <v>0</v>
      </c>
    </row>
    <row r="15" spans="1:5" s="75" customFormat="1" x14ac:dyDescent="0.25">
      <c r="A15" s="72" t="s">
        <v>116</v>
      </c>
      <c r="B15" s="73">
        <v>80000</v>
      </c>
      <c r="C15" s="74">
        <v>80000</v>
      </c>
      <c r="D15" s="74">
        <v>0</v>
      </c>
    </row>
    <row r="16" spans="1:5" s="71" customFormat="1" x14ac:dyDescent="0.25">
      <c r="A16" s="69" t="s">
        <v>111</v>
      </c>
      <c r="B16" s="70">
        <v>148154</v>
      </c>
      <c r="C16" s="70">
        <v>140000</v>
      </c>
      <c r="D16" s="70">
        <v>8154</v>
      </c>
    </row>
    <row r="17" spans="1:4" s="75" customFormat="1" x14ac:dyDescent="0.25">
      <c r="A17" s="72" t="s">
        <v>108</v>
      </c>
      <c r="B17" s="73">
        <v>80000</v>
      </c>
      <c r="C17" s="74">
        <v>80000</v>
      </c>
      <c r="D17" s="74">
        <v>0</v>
      </c>
    </row>
    <row r="18" spans="1:4" s="75" customFormat="1" x14ac:dyDescent="0.25">
      <c r="A18" s="72" t="s">
        <v>102</v>
      </c>
      <c r="B18" s="73">
        <v>60000</v>
      </c>
      <c r="C18" s="74">
        <v>60000</v>
      </c>
      <c r="D18" s="74">
        <v>0</v>
      </c>
    </row>
    <row r="19" spans="1:4" s="75" customFormat="1" x14ac:dyDescent="0.25">
      <c r="A19" s="72" t="s">
        <v>113</v>
      </c>
      <c r="B19" s="73">
        <v>8154</v>
      </c>
      <c r="C19" s="74">
        <v>0</v>
      </c>
      <c r="D19" s="74">
        <v>8154</v>
      </c>
    </row>
    <row r="20" spans="1:4" s="71" customFormat="1" x14ac:dyDescent="0.25">
      <c r="A20" s="69" t="s">
        <v>76</v>
      </c>
      <c r="B20" s="70">
        <v>1208979</v>
      </c>
      <c r="C20" s="70">
        <v>784478</v>
      </c>
      <c r="D20" s="70">
        <v>424501</v>
      </c>
    </row>
    <row r="21" spans="1:4" s="75" customFormat="1" x14ac:dyDescent="0.25">
      <c r="A21" s="72" t="s">
        <v>73</v>
      </c>
      <c r="B21" s="73">
        <v>30000</v>
      </c>
      <c r="C21" s="74">
        <v>30000</v>
      </c>
      <c r="D21" s="74">
        <v>0</v>
      </c>
    </row>
    <row r="22" spans="1:4" s="75" customFormat="1" x14ac:dyDescent="0.25">
      <c r="A22" s="72" t="s">
        <v>74</v>
      </c>
      <c r="B22" s="73">
        <v>120000</v>
      </c>
      <c r="C22" s="74">
        <v>120000</v>
      </c>
      <c r="D22" s="74">
        <v>0</v>
      </c>
    </row>
    <row r="23" spans="1:4" s="75" customFormat="1" x14ac:dyDescent="0.25">
      <c r="A23" s="72" t="s">
        <v>72</v>
      </c>
      <c r="B23" s="73">
        <v>1058979</v>
      </c>
      <c r="C23" s="74">
        <v>634478</v>
      </c>
      <c r="D23" s="74">
        <v>424501</v>
      </c>
    </row>
    <row r="24" spans="1:4" s="71" customFormat="1" x14ac:dyDescent="0.25">
      <c r="A24" s="69" t="s">
        <v>75</v>
      </c>
      <c r="B24" s="70">
        <v>150000</v>
      </c>
      <c r="C24" s="70">
        <v>150000</v>
      </c>
      <c r="D24" s="70">
        <v>0</v>
      </c>
    </row>
    <row r="25" spans="1:4" s="75" customFormat="1" x14ac:dyDescent="0.25">
      <c r="A25" s="72" t="s">
        <v>109</v>
      </c>
      <c r="B25" s="73">
        <v>60000</v>
      </c>
      <c r="C25" s="74">
        <v>60000</v>
      </c>
      <c r="D25" s="74">
        <v>0</v>
      </c>
    </row>
    <row r="26" spans="1:4" s="75" customFormat="1" x14ac:dyDescent="0.25">
      <c r="A26" s="72" t="s">
        <v>114</v>
      </c>
      <c r="B26" s="73">
        <v>50000</v>
      </c>
      <c r="C26" s="74">
        <v>50000</v>
      </c>
      <c r="D26" s="74">
        <v>0</v>
      </c>
    </row>
    <row r="27" spans="1:4" s="75" customFormat="1" x14ac:dyDescent="0.25">
      <c r="A27" s="72" t="s">
        <v>115</v>
      </c>
      <c r="B27" s="73">
        <v>40000</v>
      </c>
      <c r="C27" s="74">
        <v>40000</v>
      </c>
      <c r="D27" s="74">
        <v>0</v>
      </c>
    </row>
    <row r="28" spans="1:4" s="78" customFormat="1" ht="12.95" customHeight="1" x14ac:dyDescent="0.25">
      <c r="A28" s="76" t="s">
        <v>87</v>
      </c>
      <c r="B28" s="77">
        <f>B24+B20+B16+B5+B2</f>
        <v>5771596</v>
      </c>
      <c r="C28" s="77">
        <f t="shared" ref="C28:D28" si="0">C24+C20+C16+C5+C2</f>
        <v>5277777</v>
      </c>
      <c r="D28" s="77">
        <f t="shared" si="0"/>
        <v>493819</v>
      </c>
    </row>
  </sheetData>
  <autoFilter ref="A1:A25" xr:uid="{00000000-0009-0000-0000-000000000000}"/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1. Eelarve koontabel II luge.</vt:lpstr>
      <vt:lpstr>2. Eelarve volikogu määruses</vt:lpstr>
      <vt:lpstr>3. II lug muudat (osakonnad)</vt:lpstr>
      <vt:lpstr>4. investeeringud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Tiina-Mae Kuusik</dc:creator>
  <cp:lastModifiedBy>Tiina-Mae Kuusik</cp:lastModifiedBy>
  <dcterms:created xsi:type="dcterms:W3CDTF">2024-11-27T19:34:22Z</dcterms:created>
  <dcterms:modified xsi:type="dcterms:W3CDTF">2025-01-12T18:47:42Z</dcterms:modified>
</cp:coreProperties>
</file>