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risti.kroon\Desktop\SK\"/>
    </mc:Choice>
  </mc:AlternateContent>
  <bookViews>
    <workbookView xWindow="0" yWindow="0" windowWidth="28800" windowHeight="12435"/>
  </bookViews>
  <sheets>
    <sheet name="Sotsiaalvaldkond II voor 2023" sheetId="2" r:id="rId1"/>
    <sheet name="Leht1" sheetId="3" r:id="rId2"/>
  </sheets>
  <definedNames>
    <definedName name="_xlnm._FilterDatabase" localSheetId="0" hidden="1">'Sotsiaalvaldkond II voor 2023'!$B$1:$AU$4</definedName>
  </definedNames>
  <calcPr calcId="152511"/>
</workbook>
</file>

<file path=xl/calcChain.xml><?xml version="1.0" encoding="utf-8"?>
<calcChain xmlns="http://schemas.openxmlformats.org/spreadsheetml/2006/main">
  <c r="S5" i="2" l="1"/>
  <c r="M5" i="2"/>
  <c r="C13" i="2" l="1"/>
  <c r="C12" i="2"/>
  <c r="C11" i="2"/>
  <c r="C10" i="2"/>
  <c r="AT6" i="2" l="1"/>
  <c r="AB5" i="2" l="1"/>
  <c r="V5" i="2"/>
  <c r="P5" i="2"/>
  <c r="AS2" i="2" l="1"/>
  <c r="AR4" i="2"/>
  <c r="AR3" i="2"/>
  <c r="AS4" i="2"/>
  <c r="AS3" i="2"/>
  <c r="AR2" i="2"/>
  <c r="AH5" i="2" l="1"/>
  <c r="AE5" i="2"/>
  <c r="Y5" i="2"/>
  <c r="J5" i="2"/>
  <c r="G5" i="2"/>
  <c r="D34" i="2"/>
  <c r="C34" i="2"/>
  <c r="C19" i="2"/>
  <c r="AT5" i="2"/>
  <c r="D14" i="2" s="1"/>
  <c r="D5" i="2"/>
  <c r="AS5" i="2" l="1"/>
  <c r="C14" i="2"/>
</calcChain>
</file>

<file path=xl/sharedStrings.xml><?xml version="1.0" encoding="utf-8"?>
<sst xmlns="http://schemas.openxmlformats.org/spreadsheetml/2006/main" count="140" uniqueCount="53">
  <si>
    <t>Esitamise aeg</t>
  </si>
  <si>
    <t>Projekti pealkiri</t>
  </si>
  <si>
    <t>Taotletav summa</t>
  </si>
  <si>
    <t>Seotud taotlusega</t>
  </si>
  <si>
    <t>Eraldatav summa</t>
  </si>
  <si>
    <t>Keskmine hinne</t>
  </si>
  <si>
    <t>-</t>
  </si>
  <si>
    <t>Keskmine summa</t>
  </si>
  <si>
    <t>Kokku hindajaid</t>
  </si>
  <si>
    <t>Hindas</t>
  </si>
  <si>
    <t>Osalus</t>
  </si>
  <si>
    <t>Komisjoni põhjendus</t>
  </si>
  <si>
    <t>Komisjoni otsustatud summa</t>
  </si>
  <si>
    <t>Kokku</t>
  </si>
  <si>
    <t>Jagada on jäänud</t>
  </si>
  <si>
    <t>I voorus 40%</t>
  </si>
  <si>
    <t>II voorus 25%</t>
  </si>
  <si>
    <t>IV voorus 15%</t>
  </si>
  <si>
    <t>III voorus 20%</t>
  </si>
  <si>
    <t>Jagatud</t>
  </si>
  <si>
    <t>Voorud</t>
  </si>
  <si>
    <t>https://www.riigiteataja.ee/akt/430062020010</t>
  </si>
  <si>
    <t>OK, peab olema 50%</t>
  </si>
  <si>
    <t>Tabel on reastatud keskmiste hindepunktide alusel</t>
  </si>
  <si>
    <t>Komisjoni liikmed ehk hindajad</t>
  </si>
  <si>
    <t>hindas</t>
  </si>
  <si>
    <t>ei hinnanud</t>
  </si>
  <si>
    <t>Saab hääletada komisjonis</t>
  </si>
  <si>
    <t>Tiit Jürmann</t>
  </si>
  <si>
    <t>Ei saa</t>
  </si>
  <si>
    <t>Heiki Raudla</t>
  </si>
  <si>
    <t>Itta Arak</t>
  </si>
  <si>
    <t>Mare Hõbemäe</t>
  </si>
  <si>
    <t>ei osalenud hindamisel</t>
  </si>
  <si>
    <t>on seotud taotlejaga</t>
  </si>
  <si>
    <t>Jagada eelarveliselt:</t>
  </si>
  <si>
    <t>Jagada (eelmise vooru jääk + vooru summa)</t>
  </si>
  <si>
    <t>Lea Saareoks</t>
  </si>
  <si>
    <t>Mati Tuuksam</t>
  </si>
  <si>
    <t>Kiti Põld</t>
  </si>
  <si>
    <t>Gert Elmaste</t>
  </si>
  <si>
    <t>Janika Gedvil</t>
  </si>
  <si>
    <t>Triinu Tints</t>
  </si>
  <si>
    <t>Kalle Kivistik</t>
  </si>
  <si>
    <t>Tõnu Juul</t>
  </si>
  <si>
    <t>MTÜ Evestuudio</t>
  </si>
  <si>
    <t>Viljandimaa Puuetega Inimeste Nõukoda</t>
  </si>
  <si>
    <t>Sotsiaalvaldkond II voor</t>
  </si>
  <si>
    <t>SA Tartu Ülikooli Kliinikum</t>
  </si>
  <si>
    <t>Doonoripäevade läbiviimine Sakala Keskuses</t>
  </si>
  <si>
    <t>Meele ja keha tervendamise teraapilised praktikad</t>
  </si>
  <si>
    <t>Ajaga kaasas</t>
  </si>
  <si>
    <t>2023. a sotsiaalvaldkonna projektitoetuste eelarve on 8 100 eurot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</si>
</sst>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"/>
  </numFmts>
  <fonts count="10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Times New Roman"/>
      <family val="1"/>
    </font>
    <font>
      <sz val="10"/>
      <color rgb="FFFF0000"/>
      <name val="Times New Roman"/>
      <family val="1"/>
    </font>
    <font>
      <sz val="11"/>
      <color rgb="FF9C0006"/>
      <name val="Calibri"/>
      <family val="2"/>
      <charset val="186"/>
      <scheme val="minor"/>
    </font>
    <font>
      <sz val="11"/>
      <color rgb="FF000000"/>
      <name val="Times New Roman"/>
      <family val="1"/>
    </font>
    <font>
      <b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8" borderId="0" applyNumberFormat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horizontal="center" vertical="center" textRotation="90" wrapText="1"/>
    </xf>
    <xf numFmtId="0" fontId="3" fillId="0" borderId="0" xfId="0" applyFont="1"/>
    <xf numFmtId="0" fontId="3" fillId="0" borderId="8" xfId="0" applyFont="1" applyBorder="1"/>
    <xf numFmtId="0" fontId="3" fillId="0" borderId="1" xfId="0" applyFont="1" applyBorder="1"/>
    <xf numFmtId="0" fontId="3" fillId="0" borderId="6" xfId="0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3" fillId="0" borderId="1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9" fontId="4" fillId="0" borderId="8" xfId="2" applyFont="1" applyBorder="1"/>
    <xf numFmtId="164" fontId="3" fillId="0" borderId="8" xfId="1" applyNumberFormat="1" applyFont="1" applyBorder="1"/>
    <xf numFmtId="3" fontId="3" fillId="0" borderId="8" xfId="0" applyNumberFormat="1" applyFont="1" applyBorder="1"/>
    <xf numFmtId="164" fontId="3" fillId="0" borderId="1" xfId="1" applyNumberFormat="1" applyFont="1" applyBorder="1"/>
    <xf numFmtId="164" fontId="3" fillId="0" borderId="6" xfId="1" applyNumberFormat="1" applyFont="1" applyBorder="1"/>
    <xf numFmtId="164" fontId="3" fillId="0" borderId="8" xfId="0" applyNumberFormat="1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/>
    <xf numFmtId="0" fontId="4" fillId="0" borderId="13" xfId="0" applyFont="1" applyBorder="1"/>
    <xf numFmtId="0" fontId="6" fillId="0" borderId="0" xfId="0" applyFont="1"/>
    <xf numFmtId="0" fontId="3" fillId="0" borderId="0" xfId="0" applyFont="1" applyBorder="1"/>
    <xf numFmtId="0" fontId="5" fillId="0" borderId="0" xfId="3" applyFont="1" applyBorder="1"/>
    <xf numFmtId="0" fontId="6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2" fontId="4" fillId="4" borderId="7" xfId="0" applyNumberFormat="1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2" fontId="4" fillId="4" borderId="2" xfId="0" applyNumberFormat="1" applyFont="1" applyFill="1" applyBorder="1" applyAlignment="1">
      <alignment vertical="center"/>
    </xf>
    <xf numFmtId="3" fontId="4" fillId="5" borderId="5" xfId="0" applyNumberFormat="1" applyFont="1" applyFill="1" applyBorder="1" applyAlignment="1">
      <alignment vertical="center"/>
    </xf>
    <xf numFmtId="3" fontId="3" fillId="6" borderId="2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7" fillId="8" borderId="0" xfId="4"/>
    <xf numFmtId="0" fontId="8" fillId="7" borderId="0" xfId="0" applyFont="1" applyFill="1"/>
    <xf numFmtId="0" fontId="3" fillId="9" borderId="2" xfId="0" applyFont="1" applyFill="1" applyBorder="1" applyAlignment="1">
      <alignment vertical="center"/>
    </xf>
    <xf numFmtId="0" fontId="3" fillId="9" borderId="3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4" fillId="9" borderId="4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3" fontId="3" fillId="6" borderId="1" xfId="0" applyNumberFormat="1" applyFont="1" applyFill="1" applyBorder="1" applyAlignment="1">
      <alignment vertical="center"/>
    </xf>
    <xf numFmtId="3" fontId="4" fillId="3" borderId="14" xfId="0" applyNumberFormat="1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2" borderId="19" xfId="0" applyFont="1" applyFill="1" applyBorder="1" applyAlignment="1">
      <alignment horizontal="center" vertical="center" textRotation="90" wrapText="1"/>
    </xf>
    <xf numFmtId="0" fontId="0" fillId="0" borderId="1" xfId="0" applyBorder="1"/>
    <xf numFmtId="0" fontId="3" fillId="0" borderId="18" xfId="0" applyFont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textRotation="90" wrapText="1"/>
    </xf>
    <xf numFmtId="0" fontId="4" fillId="4" borderId="17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3" fillId="6" borderId="17" xfId="0" applyFont="1" applyFill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3" fillId="6" borderId="21" xfId="0" applyFont="1" applyFill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3" fontId="4" fillId="3" borderId="23" xfId="0" applyNumberFormat="1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9" borderId="22" xfId="0" applyFont="1" applyFill="1" applyBorder="1" applyAlignment="1">
      <alignment vertical="center"/>
    </xf>
    <xf numFmtId="0" fontId="0" fillId="0" borderId="22" xfId="0" applyBorder="1"/>
    <xf numFmtId="0" fontId="6" fillId="9" borderId="21" xfId="0" applyFont="1" applyFill="1" applyBorder="1" applyAlignment="1">
      <alignment vertical="center"/>
    </xf>
    <xf numFmtId="0" fontId="6" fillId="9" borderId="22" xfId="0" applyFont="1" applyFill="1" applyBorder="1" applyAlignment="1">
      <alignment vertical="center"/>
    </xf>
    <xf numFmtId="0" fontId="3" fillId="9" borderId="24" xfId="0" applyFont="1" applyFill="1" applyBorder="1" applyAlignment="1">
      <alignment vertical="center"/>
    </xf>
    <xf numFmtId="2" fontId="4" fillId="4" borderId="21" xfId="0" applyNumberFormat="1" applyFont="1" applyFill="1" applyBorder="1" applyAlignment="1">
      <alignment vertical="center"/>
    </xf>
    <xf numFmtId="3" fontId="4" fillId="5" borderId="23" xfId="0" applyNumberFormat="1" applyFont="1" applyFill="1" applyBorder="1" applyAlignment="1">
      <alignment vertical="center"/>
    </xf>
    <xf numFmtId="3" fontId="3" fillId="6" borderId="21" xfId="0" applyNumberFormat="1" applyFont="1" applyFill="1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3" fillId="9" borderId="27" xfId="0" applyFont="1" applyFill="1" applyBorder="1" applyAlignment="1">
      <alignment vertical="center"/>
    </xf>
    <xf numFmtId="0" fontId="4" fillId="9" borderId="27" xfId="0" applyFont="1" applyFill="1" applyBorder="1" applyAlignment="1">
      <alignment vertical="center"/>
    </xf>
    <xf numFmtId="0" fontId="0" fillId="0" borderId="27" xfId="0" applyBorder="1"/>
    <xf numFmtId="0" fontId="3" fillId="10" borderId="19" xfId="0" applyFont="1" applyFill="1" applyBorder="1" applyAlignment="1">
      <alignment horizontal="center" vertical="center" textRotation="90" wrapText="1"/>
    </xf>
    <xf numFmtId="0" fontId="0" fillId="9" borderId="22" xfId="0" applyFill="1" applyBorder="1"/>
    <xf numFmtId="0" fontId="0" fillId="9" borderId="1" xfId="0" applyFill="1" applyBorder="1"/>
    <xf numFmtId="0" fontId="0" fillId="2" borderId="22" xfId="0" applyFill="1" applyBorder="1"/>
    <xf numFmtId="0" fontId="0" fillId="2" borderId="1" xfId="0" applyFill="1" applyBorder="1"/>
    <xf numFmtId="0" fontId="3" fillId="11" borderId="22" xfId="0" applyFont="1" applyFill="1" applyBorder="1" applyAlignment="1">
      <alignment vertical="center"/>
    </xf>
    <xf numFmtId="0" fontId="0" fillId="11" borderId="22" xfId="0" applyFill="1" applyBorder="1"/>
    <xf numFmtId="0" fontId="3" fillId="11" borderId="1" xfId="0" applyFont="1" applyFill="1" applyBorder="1" applyAlignment="1">
      <alignment vertical="center"/>
    </xf>
    <xf numFmtId="0" fontId="0" fillId="11" borderId="1" xfId="0" applyFill="1" applyBorder="1"/>
    <xf numFmtId="0" fontId="3" fillId="11" borderId="27" xfId="0" applyFont="1" applyFill="1" applyBorder="1" applyAlignment="1">
      <alignment vertical="center"/>
    </xf>
    <xf numFmtId="0" fontId="0" fillId="11" borderId="27" xfId="0" applyFill="1" applyBorder="1"/>
    <xf numFmtId="0" fontId="9" fillId="2" borderId="27" xfId="0" applyFont="1" applyFill="1" applyBorder="1" applyAlignment="1">
      <alignment vertical="center"/>
    </xf>
    <xf numFmtId="165" fontId="3" fillId="11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left" wrapText="1"/>
    </xf>
    <xf numFmtId="164" fontId="3" fillId="0" borderId="14" xfId="0" applyNumberFormat="1" applyFont="1" applyBorder="1" applyAlignment="1">
      <alignment horizontal="left" wrapText="1"/>
    </xf>
    <xf numFmtId="164" fontId="3" fillId="0" borderId="15" xfId="0" applyNumberFormat="1" applyFont="1" applyBorder="1" applyAlignment="1">
      <alignment horizontal="left" wrapText="1"/>
    </xf>
    <xf numFmtId="164" fontId="3" fillId="0" borderId="16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wrapText="1"/>
    </xf>
  </cellXfs>
  <cellStyles count="5">
    <cellStyle name="Halb" xfId="4" builtinId="27"/>
    <cellStyle name="Hüperlink" xfId="3" builtinId="8"/>
    <cellStyle name="Normaallaad" xfId="0" builtinId="0"/>
    <cellStyle name="Protsent" xfId="2" builtinId="5"/>
    <cellStyle name="Valuuta" xfId="1" builtin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iigiteataja.ee/akt/4300620200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4"/>
  <sheetViews>
    <sheetView tabSelected="1" zoomScale="90" zoomScaleNormal="90" workbookViewId="0">
      <pane ySplit="1" topLeftCell="A2" activePane="bottomLeft" state="frozen"/>
      <selection activeCell="B1" sqref="B1"/>
      <selection pane="bottomLeft" activeCell="AU4" sqref="AU4"/>
    </sheetView>
  </sheetViews>
  <sheetFormatPr defaultColWidth="8.85546875" defaultRowHeight="12.75" outlineLevelCol="2" x14ac:dyDescent="0.2"/>
  <cols>
    <col min="1" max="1" width="8.42578125" style="2" customWidth="1"/>
    <col min="2" max="2" width="27.5703125" style="2" customWidth="1"/>
    <col min="3" max="3" width="24.140625" style="2" customWidth="1"/>
    <col min="4" max="4" width="7.5703125" style="2" customWidth="1"/>
    <col min="5" max="5" width="4.42578125" style="2" hidden="1" customWidth="1" outlineLevel="2"/>
    <col min="6" max="6" width="3.140625" style="2" hidden="1" customWidth="1" outlineLevel="2"/>
    <col min="7" max="7" width="5.42578125" style="2" customWidth="1" outlineLevel="1" collapsed="1"/>
    <col min="8" max="8" width="4.42578125" style="2" hidden="1" customWidth="1" outlineLevel="2"/>
    <col min="9" max="9" width="2.85546875" style="2" hidden="1" customWidth="1" outlineLevel="2"/>
    <col min="10" max="10" width="5.85546875" style="2" customWidth="1" outlineLevel="1" collapsed="1"/>
    <col min="11" max="11" width="4.85546875" style="2" hidden="1" customWidth="1" outlineLevel="2"/>
    <col min="12" max="12" width="4.5703125" style="2" hidden="1" customWidth="1" outlineLevel="2"/>
    <col min="13" max="13" width="5.85546875" style="2" customWidth="1" outlineLevel="1" collapsed="1"/>
    <col min="14" max="14" width="3.85546875" style="2" hidden="1" customWidth="1" outlineLevel="2"/>
    <col min="15" max="15" width="4.140625" style="2" hidden="1" customWidth="1" outlineLevel="2"/>
    <col min="16" max="16" width="5.42578125" style="2" customWidth="1" outlineLevel="1" collapsed="1"/>
    <col min="17" max="18" width="4.5703125" style="2" hidden="1" customWidth="1" outlineLevel="2"/>
    <col min="19" max="19" width="5.85546875" style="2" customWidth="1" outlineLevel="1" collapsed="1"/>
    <col min="20" max="20" width="4.85546875" style="2" hidden="1" customWidth="1" outlineLevel="2"/>
    <col min="21" max="21" width="3.85546875" style="2" hidden="1" customWidth="1" outlineLevel="2"/>
    <col min="22" max="22" width="5.85546875" style="2" customWidth="1" outlineLevel="1" collapsed="1"/>
    <col min="23" max="23" width="4.140625" style="2" hidden="1" customWidth="1" outlineLevel="2"/>
    <col min="24" max="24" width="2.85546875" style="2" hidden="1" customWidth="1" outlineLevel="2"/>
    <col min="25" max="25" width="6.140625" style="2" customWidth="1" outlineLevel="1" collapsed="1"/>
    <col min="26" max="26" width="4.42578125" style="2" hidden="1" customWidth="1" outlineLevel="2"/>
    <col min="27" max="27" width="2.85546875" style="2" hidden="1" customWidth="1" outlineLevel="2"/>
    <col min="28" max="28" width="5.85546875" style="2" customWidth="1" outlineLevel="1" collapsed="1"/>
    <col min="29" max="30" width="4.140625" style="2" hidden="1" customWidth="1" outlineLevel="2"/>
    <col min="31" max="31" width="6.85546875" style="2" customWidth="1" outlineLevel="1" collapsed="1"/>
    <col min="32" max="32" width="4.140625" style="2" hidden="1" customWidth="1" outlineLevel="2"/>
    <col min="33" max="33" width="3.5703125" style="2" hidden="1" customWidth="1" outlineLevel="2"/>
    <col min="34" max="34" width="6" style="2" customWidth="1" outlineLevel="1" collapsed="1"/>
    <col min="35" max="35" width="4.5703125" style="2" hidden="1" customWidth="1" outlineLevel="2"/>
    <col min="36" max="36" width="2.5703125" style="2" hidden="1" customWidth="1" outlineLevel="2"/>
    <col min="37" max="37" width="5.85546875" style="2" customWidth="1" outlineLevel="1" collapsed="1"/>
    <col min="38" max="39" width="5.140625" style="2" hidden="1" customWidth="1" outlineLevel="2"/>
    <col min="40" max="40" width="5.5703125" style="2" customWidth="1" outlineLevel="1" collapsed="1"/>
    <col min="41" max="42" width="3.42578125" style="2" hidden="1" customWidth="1" outlineLevel="2"/>
    <col min="43" max="43" width="4.85546875" style="2" customWidth="1" outlineLevel="1" collapsed="1"/>
    <col min="44" max="44" width="5.42578125" style="2" customWidth="1"/>
    <col min="45" max="45" width="6.42578125" style="2" customWidth="1"/>
    <col min="46" max="46" width="7.5703125" style="2" customWidth="1"/>
    <col min="47" max="47" width="20.42578125" style="2" customWidth="1"/>
    <col min="48" max="16384" width="8.85546875" style="2"/>
  </cols>
  <sheetData>
    <row r="1" spans="1:47" s="1" customFormat="1" ht="95.45" customHeight="1" thickBot="1" x14ac:dyDescent="0.3">
      <c r="A1" s="58" t="s">
        <v>0</v>
      </c>
      <c r="B1" s="59" t="s">
        <v>47</v>
      </c>
      <c r="C1" s="58" t="s">
        <v>1</v>
      </c>
      <c r="D1" s="60" t="s">
        <v>2</v>
      </c>
      <c r="E1" s="54" t="s">
        <v>28</v>
      </c>
      <c r="F1" s="55" t="s">
        <v>3</v>
      </c>
      <c r="G1" s="56" t="s">
        <v>4</v>
      </c>
      <c r="H1" s="54" t="s">
        <v>30</v>
      </c>
      <c r="I1" s="55" t="s">
        <v>3</v>
      </c>
      <c r="J1" s="56" t="s">
        <v>4</v>
      </c>
      <c r="K1" s="54" t="s">
        <v>31</v>
      </c>
      <c r="L1" s="55" t="s">
        <v>3</v>
      </c>
      <c r="M1" s="56" t="s">
        <v>4</v>
      </c>
      <c r="N1" s="54" t="s">
        <v>32</v>
      </c>
      <c r="O1" s="55" t="s">
        <v>3</v>
      </c>
      <c r="P1" s="56" t="s">
        <v>4</v>
      </c>
      <c r="Q1" s="54" t="s">
        <v>37</v>
      </c>
      <c r="R1" s="55" t="s">
        <v>3</v>
      </c>
      <c r="S1" s="87" t="s">
        <v>4</v>
      </c>
      <c r="T1" s="54" t="s">
        <v>38</v>
      </c>
      <c r="U1" s="55" t="s">
        <v>3</v>
      </c>
      <c r="V1" s="56" t="s">
        <v>4</v>
      </c>
      <c r="W1" s="54" t="s">
        <v>39</v>
      </c>
      <c r="X1" s="55" t="s">
        <v>3</v>
      </c>
      <c r="Y1" s="56" t="s">
        <v>4</v>
      </c>
      <c r="Z1" s="54" t="s">
        <v>40</v>
      </c>
      <c r="AA1" s="55" t="s">
        <v>3</v>
      </c>
      <c r="AB1" s="56" t="s">
        <v>4</v>
      </c>
      <c r="AC1" s="54" t="s">
        <v>41</v>
      </c>
      <c r="AD1" s="55" t="s">
        <v>3</v>
      </c>
      <c r="AE1" s="56" t="s">
        <v>4</v>
      </c>
      <c r="AF1" s="54" t="s">
        <v>42</v>
      </c>
      <c r="AG1" s="55" t="s">
        <v>3</v>
      </c>
      <c r="AH1" s="56" t="s">
        <v>4</v>
      </c>
      <c r="AI1" s="54" t="s">
        <v>43</v>
      </c>
      <c r="AJ1" s="55" t="s">
        <v>3</v>
      </c>
      <c r="AK1" s="56" t="s">
        <v>4</v>
      </c>
      <c r="AL1" s="54" t="s">
        <v>44</v>
      </c>
      <c r="AM1" s="55" t="s">
        <v>3</v>
      </c>
      <c r="AN1" s="56" t="s">
        <v>4</v>
      </c>
      <c r="AO1" s="54"/>
      <c r="AP1" s="55" t="s">
        <v>3</v>
      </c>
      <c r="AQ1" s="56" t="s">
        <v>4</v>
      </c>
      <c r="AR1" s="61" t="s">
        <v>5</v>
      </c>
      <c r="AS1" s="62" t="s">
        <v>7</v>
      </c>
      <c r="AT1" s="63" t="s">
        <v>12</v>
      </c>
      <c r="AU1" s="64" t="s">
        <v>11</v>
      </c>
    </row>
    <row r="2" spans="1:47" s="27" customFormat="1" ht="45.4" customHeight="1" x14ac:dyDescent="0.25">
      <c r="A2" s="65"/>
      <c r="B2" s="66" t="s">
        <v>48</v>
      </c>
      <c r="C2" s="67" t="s">
        <v>49</v>
      </c>
      <c r="D2" s="68">
        <v>1102</v>
      </c>
      <c r="E2" s="69">
        <v>2.9</v>
      </c>
      <c r="F2" s="69" t="s">
        <v>6</v>
      </c>
      <c r="G2" s="70">
        <v>1102</v>
      </c>
      <c r="H2" s="69">
        <v>2.4500000000000002</v>
      </c>
      <c r="I2" s="69" t="s">
        <v>6</v>
      </c>
      <c r="J2" s="70">
        <v>500</v>
      </c>
      <c r="K2" s="92">
        <v>4</v>
      </c>
      <c r="L2" s="92" t="s">
        <v>6</v>
      </c>
      <c r="M2" s="70">
        <v>1102</v>
      </c>
      <c r="N2" s="92">
        <v>3</v>
      </c>
      <c r="O2" s="92" t="s">
        <v>6</v>
      </c>
      <c r="P2" s="70">
        <v>1000</v>
      </c>
      <c r="Q2" s="93">
        <v>3</v>
      </c>
      <c r="R2" s="93" t="s">
        <v>6</v>
      </c>
      <c r="S2" s="90">
        <v>1100</v>
      </c>
      <c r="T2" s="72">
        <v>2.9</v>
      </c>
      <c r="U2" s="72" t="s">
        <v>6</v>
      </c>
      <c r="V2" s="90">
        <v>500</v>
      </c>
      <c r="W2" s="69">
        <v>0</v>
      </c>
      <c r="X2" s="69" t="s">
        <v>6</v>
      </c>
      <c r="Y2" s="70">
        <v>0</v>
      </c>
      <c r="Z2" s="92">
        <v>1.9</v>
      </c>
      <c r="AA2" s="92" t="s">
        <v>6</v>
      </c>
      <c r="AB2" s="70">
        <v>500</v>
      </c>
      <c r="AC2" s="72">
        <v>4</v>
      </c>
      <c r="AD2" s="72" t="s">
        <v>6</v>
      </c>
      <c r="AE2" s="90">
        <v>1102</v>
      </c>
      <c r="AF2" s="72">
        <v>3.45</v>
      </c>
      <c r="AG2" s="72" t="s">
        <v>6</v>
      </c>
      <c r="AH2" s="90">
        <v>800</v>
      </c>
      <c r="AI2" s="88"/>
      <c r="AJ2" s="88" t="s">
        <v>6</v>
      </c>
      <c r="AK2" s="88"/>
      <c r="AL2" s="71"/>
      <c r="AM2" s="71" t="s">
        <v>6</v>
      </c>
      <c r="AN2" s="75"/>
      <c r="AO2" s="73"/>
      <c r="AP2" s="74"/>
      <c r="AQ2" s="75"/>
      <c r="AR2" s="76">
        <f t="shared" ref="AR2:AR4" si="0">AVERAGE(E2,H2,K2,N2,Q2,T2,W2,Z2,AC2,AF2,AI2,AO2,AL2)</f>
        <v>2.76</v>
      </c>
      <c r="AS2" s="77">
        <f t="shared" ref="AS2:AS4" si="1">AVERAGE(G2,J2,M2,P2,S2,V2,Y2,AB2,AE2,AH2,AK2,AQ2,AN2)</f>
        <v>770.6</v>
      </c>
      <c r="AT2" s="78">
        <v>771</v>
      </c>
      <c r="AU2" s="79"/>
    </row>
    <row r="3" spans="1:47" s="27" customFormat="1" ht="45.4" customHeight="1" x14ac:dyDescent="0.25">
      <c r="A3" s="80"/>
      <c r="B3" s="46" t="s">
        <v>45</v>
      </c>
      <c r="C3" s="47" t="s">
        <v>50</v>
      </c>
      <c r="D3" s="52">
        <v>1800</v>
      </c>
      <c r="E3" s="45">
        <v>2.0499999999999998</v>
      </c>
      <c r="F3" s="45" t="s">
        <v>6</v>
      </c>
      <c r="G3" s="48">
        <v>500</v>
      </c>
      <c r="H3" s="45">
        <v>2.9</v>
      </c>
      <c r="I3" s="45" t="s">
        <v>6</v>
      </c>
      <c r="J3" s="48">
        <v>600</v>
      </c>
      <c r="K3" s="94">
        <v>3</v>
      </c>
      <c r="L3" s="94" t="s">
        <v>6</v>
      </c>
      <c r="M3" s="48">
        <v>500</v>
      </c>
      <c r="N3" s="94">
        <v>2.9</v>
      </c>
      <c r="O3" s="94" t="s">
        <v>6</v>
      </c>
      <c r="P3" s="48">
        <v>1500</v>
      </c>
      <c r="Q3" s="95">
        <v>2.8</v>
      </c>
      <c r="R3" s="95" t="s">
        <v>6</v>
      </c>
      <c r="S3" s="91">
        <v>1500</v>
      </c>
      <c r="T3" s="57">
        <v>3.35</v>
      </c>
      <c r="U3" s="57" t="s">
        <v>6</v>
      </c>
      <c r="V3" s="91">
        <v>1300</v>
      </c>
      <c r="W3" s="45">
        <v>1</v>
      </c>
      <c r="X3" s="45" t="s">
        <v>6</v>
      </c>
      <c r="Y3" s="48">
        <v>0</v>
      </c>
      <c r="Z3" s="94">
        <v>2.4500000000000002</v>
      </c>
      <c r="AA3" s="94" t="s">
        <v>6</v>
      </c>
      <c r="AB3" s="48">
        <v>1000</v>
      </c>
      <c r="AC3" s="57">
        <v>2.4</v>
      </c>
      <c r="AD3" s="57" t="s">
        <v>6</v>
      </c>
      <c r="AE3" s="91">
        <v>300</v>
      </c>
      <c r="AF3" s="57">
        <v>2.7</v>
      </c>
      <c r="AG3" s="57" t="s">
        <v>6</v>
      </c>
      <c r="AH3" s="91">
        <v>800</v>
      </c>
      <c r="AI3" s="89"/>
      <c r="AJ3" s="89" t="s">
        <v>6</v>
      </c>
      <c r="AK3" s="89"/>
      <c r="AL3" s="49"/>
      <c r="AM3" s="49" t="s">
        <v>6</v>
      </c>
      <c r="AN3" s="49"/>
      <c r="AO3" s="50"/>
      <c r="AP3" s="50"/>
      <c r="AQ3" s="49"/>
      <c r="AR3" s="28">
        <f t="shared" si="0"/>
        <v>2.5549999999999997</v>
      </c>
      <c r="AS3" s="29">
        <f t="shared" si="1"/>
        <v>800</v>
      </c>
      <c r="AT3" s="51">
        <v>800</v>
      </c>
      <c r="AU3" s="81"/>
    </row>
    <row r="4" spans="1:47" s="27" customFormat="1" ht="45.4" customHeight="1" x14ac:dyDescent="0.25">
      <c r="A4" s="80"/>
      <c r="B4" s="46" t="s">
        <v>46</v>
      </c>
      <c r="C4" s="47" t="s">
        <v>51</v>
      </c>
      <c r="D4" s="52">
        <v>1490</v>
      </c>
      <c r="E4" s="45">
        <v>2.35</v>
      </c>
      <c r="F4" s="45" t="s">
        <v>6</v>
      </c>
      <c r="G4" s="48">
        <v>1490</v>
      </c>
      <c r="H4" s="45">
        <v>2.9</v>
      </c>
      <c r="I4" s="45" t="s">
        <v>6</v>
      </c>
      <c r="J4" s="48">
        <v>700</v>
      </c>
      <c r="K4" s="99">
        <v>2.35</v>
      </c>
      <c r="L4" s="94" t="s">
        <v>6</v>
      </c>
      <c r="M4" s="48">
        <v>500</v>
      </c>
      <c r="N4" s="94">
        <v>2.8</v>
      </c>
      <c r="O4" s="94" t="s">
        <v>6</v>
      </c>
      <c r="P4" s="48">
        <v>1200</v>
      </c>
      <c r="Q4" s="95">
        <v>3.9</v>
      </c>
      <c r="R4" s="95" t="s">
        <v>6</v>
      </c>
      <c r="S4" s="91">
        <v>1400</v>
      </c>
      <c r="T4" s="57">
        <v>3.05</v>
      </c>
      <c r="U4" s="57" t="s">
        <v>6</v>
      </c>
      <c r="V4" s="91">
        <v>500</v>
      </c>
      <c r="W4" s="45">
        <v>2.9</v>
      </c>
      <c r="X4" s="45" t="s">
        <v>6</v>
      </c>
      <c r="Y4" s="48">
        <v>1490</v>
      </c>
      <c r="Z4" s="94">
        <v>3.9</v>
      </c>
      <c r="AA4" s="94" t="s">
        <v>6</v>
      </c>
      <c r="AB4" s="48">
        <v>1490</v>
      </c>
      <c r="AC4" s="57">
        <v>3.55</v>
      </c>
      <c r="AD4" s="57" t="s">
        <v>6</v>
      </c>
      <c r="AE4" s="91">
        <v>770</v>
      </c>
      <c r="AF4" s="57">
        <v>2.7</v>
      </c>
      <c r="AG4" s="57" t="s">
        <v>6</v>
      </c>
      <c r="AH4" s="91">
        <v>700</v>
      </c>
      <c r="AI4" s="89"/>
      <c r="AJ4" s="89" t="s">
        <v>6</v>
      </c>
      <c r="AK4" s="89"/>
      <c r="AL4" s="49"/>
      <c r="AM4" s="49" t="s">
        <v>6</v>
      </c>
      <c r="AN4" s="49"/>
      <c r="AO4" s="50"/>
      <c r="AP4" s="50"/>
      <c r="AQ4" s="49"/>
      <c r="AR4" s="28">
        <f t="shared" si="0"/>
        <v>3.0399999999999996</v>
      </c>
      <c r="AS4" s="29">
        <f t="shared" si="1"/>
        <v>1024</v>
      </c>
      <c r="AT4" s="51">
        <v>1024</v>
      </c>
      <c r="AU4" s="81"/>
    </row>
    <row r="5" spans="1:47" s="27" customFormat="1" ht="19.7" customHeight="1" thickBot="1" x14ac:dyDescent="0.3">
      <c r="A5" s="30"/>
      <c r="B5" s="36" t="s">
        <v>13</v>
      </c>
      <c r="C5" s="31"/>
      <c r="D5" s="53">
        <f>SUM(D2:D4)</f>
        <v>4392</v>
      </c>
      <c r="E5" s="82"/>
      <c r="F5" s="82"/>
      <c r="G5" s="83">
        <f>SUM(G2:G4)</f>
        <v>3092</v>
      </c>
      <c r="H5" s="82"/>
      <c r="I5" s="82"/>
      <c r="J5" s="83">
        <f>SUM(J2:J4)</f>
        <v>1800</v>
      </c>
      <c r="K5" s="96"/>
      <c r="L5" s="96"/>
      <c r="M5" s="83">
        <f>SUM(M2:M4)</f>
        <v>2102</v>
      </c>
      <c r="N5" s="96"/>
      <c r="O5" s="96" t="s">
        <v>6</v>
      </c>
      <c r="P5" s="83">
        <f>SUM(P2:P4)</f>
        <v>3700</v>
      </c>
      <c r="Q5" s="97"/>
      <c r="R5" s="97" t="s">
        <v>6</v>
      </c>
      <c r="S5" s="98">
        <f>SUM(S2:S4)</f>
        <v>4000</v>
      </c>
      <c r="T5" s="86"/>
      <c r="U5" s="86" t="s">
        <v>6</v>
      </c>
      <c r="V5" s="98">
        <f>SUM(V2:V4)</f>
        <v>2300</v>
      </c>
      <c r="W5" s="82"/>
      <c r="X5" s="82"/>
      <c r="Y5" s="83">
        <f>SUM(Y2:Y4)</f>
        <v>1490</v>
      </c>
      <c r="Z5" s="96"/>
      <c r="AA5" s="96"/>
      <c r="AB5" s="83">
        <f>SUM(AB2:AB4)</f>
        <v>2990</v>
      </c>
      <c r="AC5" s="82"/>
      <c r="AD5" s="82"/>
      <c r="AE5" s="83">
        <f>SUM(AE2:AE4)</f>
        <v>2172</v>
      </c>
      <c r="AF5" s="82"/>
      <c r="AG5" s="82"/>
      <c r="AH5" s="83">
        <f>SUM(AH2:AH4)</f>
        <v>2300</v>
      </c>
      <c r="AI5" s="84"/>
      <c r="AJ5" s="84"/>
      <c r="AK5" s="85"/>
      <c r="AL5" s="84"/>
      <c r="AM5" s="40"/>
      <c r="AN5" s="44"/>
      <c r="AO5" s="39"/>
      <c r="AP5" s="40"/>
      <c r="AQ5" s="44"/>
      <c r="AR5" s="32"/>
      <c r="AS5" s="33">
        <f>SUM(AS2:AS4)</f>
        <v>2594.6</v>
      </c>
      <c r="AT5" s="34">
        <f>SUM(AT2:AT4)</f>
        <v>2595</v>
      </c>
      <c r="AU5" s="35"/>
    </row>
    <row r="6" spans="1:47" x14ac:dyDescent="0.2">
      <c r="B6" s="24" t="s">
        <v>23</v>
      </c>
      <c r="AR6" s="41"/>
      <c r="AS6" s="42" t="s">
        <v>14</v>
      </c>
      <c r="AT6" s="43">
        <f>E12-AT2</f>
        <v>-771</v>
      </c>
    </row>
    <row r="7" spans="1:47" ht="13.5" thickBot="1" x14ac:dyDescent="0.25">
      <c r="AS7" s="6"/>
      <c r="AT7" s="7"/>
    </row>
    <row r="8" spans="1:47" ht="13.5" thickBot="1" x14ac:dyDescent="0.25">
      <c r="B8" s="18" t="s">
        <v>52</v>
      </c>
      <c r="C8" s="19"/>
      <c r="D8" s="20"/>
      <c r="AR8" s="21" t="s">
        <v>23</v>
      </c>
    </row>
    <row r="9" spans="1:47" ht="78.599999999999994" customHeight="1" thickBot="1" x14ac:dyDescent="0.3">
      <c r="B9" s="17" t="s">
        <v>20</v>
      </c>
      <c r="C9" s="17" t="s">
        <v>35</v>
      </c>
      <c r="D9" s="17" t="s">
        <v>19</v>
      </c>
      <c r="E9" s="102" t="s">
        <v>36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T9" s="37" t="s">
        <v>33</v>
      </c>
      <c r="AU9" s="37"/>
    </row>
    <row r="10" spans="1:47" ht="15.75" thickTop="1" x14ac:dyDescent="0.25">
      <c r="B10" s="3" t="s">
        <v>15</v>
      </c>
      <c r="C10" s="12">
        <f>8100*0.4</f>
        <v>3240</v>
      </c>
      <c r="D10" s="13">
        <v>1455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T10" s="38" t="s">
        <v>34</v>
      </c>
      <c r="AU10" s="38"/>
    </row>
    <row r="11" spans="1:47" x14ac:dyDescent="0.2">
      <c r="B11" s="4" t="s">
        <v>16</v>
      </c>
      <c r="C11" s="14">
        <f>8100*0.25</f>
        <v>2025</v>
      </c>
      <c r="D11" s="4"/>
      <c r="E11" s="104">
        <v>3810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6"/>
    </row>
    <row r="12" spans="1:47" x14ac:dyDescent="0.2">
      <c r="B12" s="4" t="s">
        <v>18</v>
      </c>
      <c r="C12" s="14">
        <f>8100*0.2</f>
        <v>1620</v>
      </c>
      <c r="D12" s="4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</row>
    <row r="13" spans="1:47" ht="13.5" thickBot="1" x14ac:dyDescent="0.25">
      <c r="B13" s="5" t="s">
        <v>17</v>
      </c>
      <c r="C13" s="15">
        <f>8100*0.15</f>
        <v>1215</v>
      </c>
      <c r="D13" s="5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</row>
    <row r="14" spans="1:47" ht="13.5" thickTop="1" x14ac:dyDescent="0.2">
      <c r="B14" s="3" t="s">
        <v>13</v>
      </c>
      <c r="C14" s="16">
        <f>SUM(C10:C13)</f>
        <v>8100</v>
      </c>
      <c r="D14" s="13">
        <f>SUM(D10:D13)</f>
        <v>1455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</row>
    <row r="16" spans="1:47" ht="15" x14ac:dyDescent="0.25">
      <c r="B16" s="23" t="s">
        <v>21</v>
      </c>
      <c r="C16" s="22"/>
    </row>
    <row r="17" spans="2:4" x14ac:dyDescent="0.2">
      <c r="B17" s="8" t="s">
        <v>8</v>
      </c>
      <c r="C17" s="4">
        <v>12</v>
      </c>
      <c r="D17" s="22"/>
    </row>
    <row r="18" spans="2:4" ht="13.5" thickBot="1" x14ac:dyDescent="0.25">
      <c r="B18" s="9" t="s">
        <v>9</v>
      </c>
      <c r="C18" s="5">
        <v>10</v>
      </c>
    </row>
    <row r="19" spans="2:4" ht="13.5" thickTop="1" x14ac:dyDescent="0.2">
      <c r="B19" s="10" t="s">
        <v>10</v>
      </c>
      <c r="C19" s="11">
        <f>+C18/C17</f>
        <v>0.83333333333333337</v>
      </c>
      <c r="D19" s="2" t="s">
        <v>22</v>
      </c>
    </row>
    <row r="21" spans="2:4" x14ac:dyDescent="0.2">
      <c r="B21" s="25" t="s">
        <v>24</v>
      </c>
      <c r="C21" s="25" t="s">
        <v>27</v>
      </c>
      <c r="D21" s="25" t="s">
        <v>29</v>
      </c>
    </row>
    <row r="22" spans="2:4" x14ac:dyDescent="0.2">
      <c r="B22" s="4" t="s">
        <v>28</v>
      </c>
      <c r="C22" s="4" t="s">
        <v>25</v>
      </c>
      <c r="D22" s="8"/>
    </row>
    <row r="23" spans="2:4" x14ac:dyDescent="0.2">
      <c r="B23" s="4" t="s">
        <v>30</v>
      </c>
      <c r="C23" s="4" t="s">
        <v>25</v>
      </c>
      <c r="D23" s="8"/>
    </row>
    <row r="24" spans="2:4" x14ac:dyDescent="0.2">
      <c r="B24" s="4" t="s">
        <v>31</v>
      </c>
      <c r="C24" s="4" t="s">
        <v>25</v>
      </c>
      <c r="D24" s="8"/>
    </row>
    <row r="25" spans="2:4" x14ac:dyDescent="0.2">
      <c r="B25" s="4" t="s">
        <v>32</v>
      </c>
      <c r="C25" s="4" t="s">
        <v>25</v>
      </c>
      <c r="D25" s="8"/>
    </row>
    <row r="26" spans="2:4" x14ac:dyDescent="0.2">
      <c r="B26" s="4" t="s">
        <v>37</v>
      </c>
      <c r="C26" s="4" t="s">
        <v>25</v>
      </c>
      <c r="D26" s="8"/>
    </row>
    <row r="27" spans="2:4" x14ac:dyDescent="0.2">
      <c r="B27" s="4" t="s">
        <v>38</v>
      </c>
      <c r="C27" s="4" t="s">
        <v>25</v>
      </c>
      <c r="D27" s="8"/>
    </row>
    <row r="28" spans="2:4" x14ac:dyDescent="0.2">
      <c r="B28" s="4" t="s">
        <v>39</v>
      </c>
      <c r="C28" s="4" t="s">
        <v>25</v>
      </c>
      <c r="D28" s="8"/>
    </row>
    <row r="29" spans="2:4" x14ac:dyDescent="0.2">
      <c r="B29" s="4" t="s">
        <v>40</v>
      </c>
      <c r="C29" s="4" t="s">
        <v>25</v>
      </c>
      <c r="D29" s="8"/>
    </row>
    <row r="30" spans="2:4" x14ac:dyDescent="0.2">
      <c r="B30" s="4" t="s">
        <v>41</v>
      </c>
      <c r="C30" s="4" t="s">
        <v>25</v>
      </c>
      <c r="D30" s="8"/>
    </row>
    <row r="31" spans="2:4" x14ac:dyDescent="0.2">
      <c r="B31" s="4" t="s">
        <v>42</v>
      </c>
      <c r="C31" s="4" t="s">
        <v>25</v>
      </c>
      <c r="D31" s="8"/>
    </row>
    <row r="32" spans="2:4" x14ac:dyDescent="0.2">
      <c r="B32" s="4" t="s">
        <v>43</v>
      </c>
      <c r="C32" s="4"/>
      <c r="D32" s="8" t="s">
        <v>26</v>
      </c>
    </row>
    <row r="33" spans="2:4" x14ac:dyDescent="0.2">
      <c r="B33" s="4" t="s">
        <v>44</v>
      </c>
      <c r="C33" s="4"/>
      <c r="D33" s="8" t="s">
        <v>26</v>
      </c>
    </row>
    <row r="34" spans="2:4" x14ac:dyDescent="0.2">
      <c r="B34" s="26" t="s">
        <v>13</v>
      </c>
      <c r="C34" s="26">
        <f>COUNTA(C22:C33)</f>
        <v>10</v>
      </c>
      <c r="D34" s="26">
        <f>COUNTA(D22:D33)</f>
        <v>2</v>
      </c>
    </row>
  </sheetData>
  <sheetProtection formatCells="0" formatColumns="0" formatRows="0" insertColumns="0" insertRows="0" insertHyperlinks="0" deleteColumns="0" deleteRows="0" sort="0" autoFilter="0" pivotTables="0"/>
  <autoFilter ref="B1:AU4">
    <sortState ref="B2:AU8">
      <sortCondition descending="1" ref="AR1:AR6"/>
    </sortState>
  </autoFilter>
  <mergeCells count="6">
    <mergeCell ref="E13:AR13"/>
    <mergeCell ref="E14:AR14"/>
    <mergeCell ref="E9:AR9"/>
    <mergeCell ref="E10:AR10"/>
    <mergeCell ref="E11:AR11"/>
    <mergeCell ref="E12:AR12"/>
  </mergeCells>
  <conditionalFormatting sqref="AR2:AR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16" r:id="rId1"/>
  </hyperlinks>
  <pageMargins left="0.42" right="0.27" top="0.75" bottom="0.52" header="0.3" footer="0.3"/>
  <pageSetup scale="4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Sotsiaalvaldkond II voor 2023</vt:lpstr>
      <vt:lpstr>Leht1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Kristi Kroon</cp:lastModifiedBy>
  <cp:lastPrinted>2021-03-10T20:20:37Z</cp:lastPrinted>
  <dcterms:created xsi:type="dcterms:W3CDTF">2020-12-01T08:56:44Z</dcterms:created>
  <dcterms:modified xsi:type="dcterms:W3CDTF">2023-03-22T15:45:58Z</dcterms:modified>
  <cp:category/>
</cp:coreProperties>
</file>