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rli-mai.nurka\Desktop\"/>
    </mc:Choice>
  </mc:AlternateContent>
  <xr:revisionPtr revIDLastSave="0" documentId="13_ncr:1_{63AB5E67-EC8D-4F9C-BBB6-F24DEC51E62A}" xr6:coauthVersionLast="47" xr6:coauthVersionMax="47" xr10:uidLastSave="{00000000-0000-0000-0000-000000000000}"/>
  <bookViews>
    <workbookView xWindow="3465" yWindow="3465" windowWidth="21600" windowHeight="11295" xr2:uid="{00000000-000D-0000-FFFF-FFFF00000000}"/>
  </bookViews>
  <sheets>
    <sheet name="Sotsiaalvaldkond IV voor 2025" sheetId="2" r:id="rId1"/>
    <sheet name="Leht1" sheetId="3" r:id="rId2"/>
  </sheets>
  <definedNames>
    <definedName name="_xlnm._FilterDatabase" localSheetId="0" hidden="1">'Sotsiaalvaldkond IV voor 2025'!$B$1:$AU$4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7" i="2" l="1"/>
  <c r="AR7" i="2"/>
  <c r="AR6" i="2"/>
  <c r="AE8" i="2"/>
  <c r="AB8" i="2"/>
  <c r="Y8" i="2"/>
  <c r="V8" i="2"/>
  <c r="S8" i="2"/>
  <c r="P8" i="2"/>
  <c r="M8" i="2"/>
  <c r="J8" i="2"/>
  <c r="G8" i="2"/>
  <c r="D8" i="2"/>
  <c r="AS5" i="2" l="1"/>
  <c r="AR2" i="2"/>
  <c r="AR5" i="2"/>
  <c r="AR4" i="2"/>
  <c r="AS6" i="2" l="1"/>
  <c r="C16" i="2" l="1"/>
  <c r="C15" i="2"/>
  <c r="C14" i="2"/>
  <c r="C13" i="2"/>
  <c r="AT9" i="2" l="1"/>
  <c r="AS2" i="2" l="1"/>
  <c r="AR3" i="2"/>
  <c r="AS4" i="2"/>
  <c r="AS3" i="2"/>
  <c r="AS8" i="2" l="1"/>
  <c r="D36" i="2"/>
  <c r="C36" i="2"/>
  <c r="C22" i="2"/>
  <c r="AT8" i="2"/>
  <c r="D17" i="2" s="1"/>
  <c r="C17" i="2" l="1"/>
</calcChain>
</file>

<file path=xl/sharedStrings.xml><?xml version="1.0" encoding="utf-8"?>
<sst xmlns="http://schemas.openxmlformats.org/spreadsheetml/2006/main" count="127" uniqueCount="58">
  <si>
    <t>Esitamise aeg</t>
  </si>
  <si>
    <t>Projekti pealkiri</t>
  </si>
  <si>
    <t>Taotletav summa</t>
  </si>
  <si>
    <t>Seotud taotlusega</t>
  </si>
  <si>
    <t>Eraldatav summa</t>
  </si>
  <si>
    <t>Keskmine hinne</t>
  </si>
  <si>
    <t>-</t>
  </si>
  <si>
    <t>Keskmine summa</t>
  </si>
  <si>
    <t>Kokku hindajaid</t>
  </si>
  <si>
    <t>Hindas</t>
  </si>
  <si>
    <t>Osalus</t>
  </si>
  <si>
    <t>Komisjoni põhjendus</t>
  </si>
  <si>
    <t>Komisjoni otsustatud summa</t>
  </si>
  <si>
    <t>Kokku</t>
  </si>
  <si>
    <t>Jagada on jäänud</t>
  </si>
  <si>
    <t>I voorus 40%</t>
  </si>
  <si>
    <t>II voorus 25%</t>
  </si>
  <si>
    <t>IV voorus 15%</t>
  </si>
  <si>
    <t>III voorus 20%</t>
  </si>
  <si>
    <t>Jagatud</t>
  </si>
  <si>
    <t>Voorud</t>
  </si>
  <si>
    <t>OK, peab olema 50%</t>
  </si>
  <si>
    <t>Tabel on reastatud keskmiste hindepunktide alusel</t>
  </si>
  <si>
    <t>Komisjoni liikmed ehk hindajad</t>
  </si>
  <si>
    <t>hindas</t>
  </si>
  <si>
    <t>Saab hääletada komisjonis</t>
  </si>
  <si>
    <t>Ei saa</t>
  </si>
  <si>
    <t>ei osalenud hindamisel</t>
  </si>
  <si>
    <t>on seotud taotlejaga</t>
  </si>
  <si>
    <t>Jagada eelarveliselt:</t>
  </si>
  <si>
    <t>Jagada (eelmise vooru jääk + vooru summa)</t>
  </si>
  <si>
    <t>Erika Kiviloo</t>
  </si>
  <si>
    <t>https://www.riigiteataja.ee/akt/404112022024</t>
  </si>
  <si>
    <t>Viljandi Vaegkuuljate Ühing</t>
  </si>
  <si>
    <t>Tartu Ülikooli "Väärikate Ülikooli" loengute läbiviimine Sakala keskuses</t>
  </si>
  <si>
    <t>Sotsiaalvaldkond IV voor</t>
  </si>
  <si>
    <t>ei hinnanud</t>
  </si>
  <si>
    <t>SA Tartu Ülikooli Kliinikum</t>
  </si>
  <si>
    <t>Doonoripäevade läbiviimine Sakala Keskuses, jalutusruumi rent</t>
  </si>
  <si>
    <t>Viljandi Pensionäride Liit</t>
  </si>
  <si>
    <t>Viljandi Pensionäride Liidu 35. aastapäev</t>
  </si>
  <si>
    <t>Püsida jalgel</t>
  </si>
  <si>
    <t>Viljandimaa Puuetega Inimeste Nõukoda</t>
  </si>
  <si>
    <t>Puuetega inimeste terviselaager</t>
  </si>
  <si>
    <t>MTÜ LC Viljandi Fellin</t>
  </si>
  <si>
    <t>Palliralli 2026</t>
  </si>
  <si>
    <t>MTÜ Kultuuriakadeemia Loomekollektiivid</t>
  </si>
  <si>
    <t>Marko Suvisild</t>
  </si>
  <si>
    <t>Heiki Raudla</t>
  </si>
  <si>
    <t>Kaidi Braun</t>
  </si>
  <si>
    <t>Ülle Lumi</t>
  </si>
  <si>
    <t>Are Tints</t>
  </si>
  <si>
    <t>Hiie Silm</t>
  </si>
  <si>
    <t>Koidu Ilisson</t>
  </si>
  <si>
    <t>Lii Susi</t>
  </si>
  <si>
    <t>Kaja Raja</t>
  </si>
  <si>
    <t>Taavi Kobin</t>
  </si>
  <si>
    <t>2026. a sotsiaalvaldkonna projektitoetuste eelarve on 8 100 eurot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</si>
</sst>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"/>
  </numFmts>
  <fonts count="13" x14ac:knownFonts="1">
    <font>
      <sz val="11"/>
      <color rgb="FF000000"/>
      <name val="Calibri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1"/>
      <color rgb="FF9C0006"/>
      <name val="Calibri"/>
      <family val="2"/>
      <charset val="186"/>
      <scheme val="minor"/>
    </font>
    <font>
      <sz val="11"/>
      <color rgb="FF000000"/>
      <name val="Times New Roman"/>
      <family val="1"/>
    </font>
    <font>
      <b/>
      <sz val="11"/>
      <color rgb="FF000000"/>
      <name val="Calibri"/>
      <family val="2"/>
    </font>
    <font>
      <sz val="10"/>
      <name val="Times New Roman"/>
      <family val="1"/>
    </font>
    <font>
      <sz val="11"/>
      <color theme="5" tint="0.59999389629810485"/>
      <name val="Calibri"/>
      <family val="2"/>
    </font>
    <font>
      <sz val="10"/>
      <color theme="5" tint="0.59999389629810485"/>
      <name val="Times New Roman"/>
      <family val="1"/>
    </font>
    <font>
      <b/>
      <sz val="10"/>
      <color theme="5" tint="0.59999389629810485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8" borderId="0" applyNumberFormat="0" applyBorder="0" applyAlignment="0" applyProtection="0"/>
  </cellStyleXfs>
  <cellXfs count="155">
    <xf numFmtId="0" fontId="0" fillId="0" borderId="0" xfId="0"/>
    <xf numFmtId="0" fontId="3" fillId="0" borderId="0" xfId="0" applyFont="1" applyAlignment="1">
      <alignment horizontal="center" vertical="center" textRotation="90" wrapText="1"/>
    </xf>
    <xf numFmtId="0" fontId="3" fillId="0" borderId="0" xfId="0" applyFont="1"/>
    <xf numFmtId="0" fontId="3" fillId="0" borderId="8" xfId="0" applyFont="1" applyBorder="1"/>
    <xf numFmtId="0" fontId="3" fillId="0" borderId="1" xfId="0" applyFont="1" applyBorder="1"/>
    <xf numFmtId="0" fontId="3" fillId="0" borderId="6" xfId="0" applyFont="1" applyBorder="1"/>
    <xf numFmtId="0" fontId="3" fillId="0" borderId="0" xfId="0" applyFont="1" applyAlignment="1">
      <alignment horizontal="right"/>
    </xf>
    <xf numFmtId="3" fontId="3" fillId="0" borderId="0" xfId="0" applyNumberFormat="1" applyFont="1"/>
    <xf numFmtId="0" fontId="3" fillId="0" borderId="1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9" fontId="4" fillId="0" borderId="8" xfId="2" applyFont="1" applyBorder="1"/>
    <xf numFmtId="164" fontId="3" fillId="0" borderId="8" xfId="1" applyNumberFormat="1" applyFont="1" applyBorder="1"/>
    <xf numFmtId="3" fontId="3" fillId="0" borderId="8" xfId="0" applyNumberFormat="1" applyFont="1" applyBorder="1"/>
    <xf numFmtId="164" fontId="3" fillId="0" borderId="1" xfId="1" applyNumberFormat="1" applyFont="1" applyBorder="1"/>
    <xf numFmtId="164" fontId="3" fillId="0" borderId="6" xfId="1" applyNumberFormat="1" applyFont="1" applyBorder="1"/>
    <xf numFmtId="164" fontId="3" fillId="0" borderId="8" xfId="0" applyNumberFormat="1" applyFont="1" applyBorder="1"/>
    <xf numFmtId="0" fontId="4" fillId="0" borderId="10" xfId="0" applyFont="1" applyBorder="1"/>
    <xf numFmtId="0" fontId="4" fillId="0" borderId="11" xfId="0" applyFont="1" applyBorder="1" applyAlignment="1">
      <alignment horizontal="left"/>
    </xf>
    <xf numFmtId="0" fontId="4" fillId="0" borderId="12" xfId="0" applyFont="1" applyBorder="1"/>
    <xf numFmtId="0" fontId="4" fillId="0" borderId="13" xfId="0" applyFont="1" applyBorder="1"/>
    <xf numFmtId="0" fontId="5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2" fontId="4" fillId="4" borderId="7" xfId="0" applyNumberFormat="1" applyFont="1" applyFill="1" applyBorder="1" applyAlignment="1">
      <alignment vertical="center"/>
    </xf>
    <xf numFmtId="3" fontId="4" fillId="5" borderId="9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2" fontId="4" fillId="4" borderId="2" xfId="0" applyNumberFormat="1" applyFont="1" applyFill="1" applyBorder="1" applyAlignment="1">
      <alignment vertical="center"/>
    </xf>
    <xf numFmtId="3" fontId="4" fillId="5" borderId="5" xfId="0" applyNumberFormat="1" applyFont="1" applyFill="1" applyBorder="1" applyAlignment="1">
      <alignment vertical="center"/>
    </xf>
    <xf numFmtId="3" fontId="3" fillId="6" borderId="2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7" fillId="7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3" fillId="0" borderId="1" xfId="0" applyFont="1" applyBorder="1" applyAlignment="1">
      <alignment vertical="center"/>
    </xf>
    <xf numFmtId="0" fontId="3" fillId="6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4" fillId="3" borderId="14" xfId="0" applyNumberFormat="1" applyFont="1" applyFill="1" applyBorder="1" applyAlignment="1">
      <alignment vertical="center"/>
    </xf>
    <xf numFmtId="3" fontId="4" fillId="3" borderId="5" xfId="0" applyNumberFormat="1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2" borderId="19" xfId="0" applyFont="1" applyFill="1" applyBorder="1" applyAlignment="1">
      <alignment horizontal="center" vertical="center" textRotation="90" wrapText="1"/>
    </xf>
    <xf numFmtId="0" fontId="0" fillId="0" borderId="1" xfId="0" applyBorder="1"/>
    <xf numFmtId="0" fontId="3" fillId="0" borderId="18" xfId="0" applyFont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textRotation="90" wrapText="1"/>
    </xf>
    <xf numFmtId="0" fontId="4" fillId="4" borderId="17" xfId="0" applyFont="1" applyFill="1" applyBorder="1" applyAlignment="1">
      <alignment horizontal="center" vertical="center" textRotation="90" wrapText="1"/>
    </xf>
    <xf numFmtId="0" fontId="4" fillId="5" borderId="20" xfId="0" applyFont="1" applyFill="1" applyBorder="1" applyAlignment="1">
      <alignment horizontal="center" vertical="center" textRotation="90" wrapText="1"/>
    </xf>
    <xf numFmtId="0" fontId="3" fillId="6" borderId="17" xfId="0" applyFont="1" applyFill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 wrapText="1"/>
    </xf>
    <xf numFmtId="0" fontId="3" fillId="6" borderId="21" xfId="0" applyFont="1" applyFill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3" fontId="4" fillId="3" borderId="23" xfId="0" applyNumberFormat="1" applyFont="1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0" fillId="0" borderId="22" xfId="0" applyBorder="1"/>
    <xf numFmtId="2" fontId="4" fillId="4" borderId="21" xfId="0" applyNumberFormat="1" applyFont="1" applyFill="1" applyBorder="1" applyAlignment="1">
      <alignment vertical="center"/>
    </xf>
    <xf numFmtId="3" fontId="4" fillId="5" borderId="23" xfId="0" applyNumberFormat="1" applyFont="1" applyFill="1" applyBorder="1" applyAlignment="1">
      <alignment vertical="center"/>
    </xf>
    <xf numFmtId="3" fontId="3" fillId="6" borderId="21" xfId="0" applyNumberFormat="1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0" fillId="0" borderId="27" xfId="0" applyBorder="1"/>
    <xf numFmtId="0" fontId="3" fillId="9" borderId="19" xfId="0" applyFont="1" applyFill="1" applyBorder="1" applyAlignment="1">
      <alignment horizontal="center" vertical="center" textRotation="90" wrapText="1"/>
    </xf>
    <xf numFmtId="0" fontId="0" fillId="2" borderId="1" xfId="0" applyFill="1" applyBorder="1"/>
    <xf numFmtId="0" fontId="3" fillId="10" borderId="22" xfId="0" applyFont="1" applyFill="1" applyBorder="1" applyAlignment="1">
      <alignment vertical="center"/>
    </xf>
    <xf numFmtId="0" fontId="0" fillId="10" borderId="22" xfId="0" applyFill="1" applyBorder="1"/>
    <xf numFmtId="0" fontId="3" fillId="10" borderId="1" xfId="0" applyFont="1" applyFill="1" applyBorder="1" applyAlignment="1">
      <alignment vertical="center"/>
    </xf>
    <xf numFmtId="0" fontId="0" fillId="10" borderId="1" xfId="0" applyFill="1" applyBorder="1"/>
    <xf numFmtId="0" fontId="3" fillId="10" borderId="27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2" borderId="22" xfId="0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10" borderId="28" xfId="0" applyFont="1" applyFill="1" applyBorder="1" applyAlignment="1">
      <alignment vertical="center"/>
    </xf>
    <xf numFmtId="0" fontId="0" fillId="10" borderId="28" xfId="0" applyFill="1" applyBorder="1" applyAlignment="1">
      <alignment vertical="center"/>
    </xf>
    <xf numFmtId="0" fontId="0" fillId="10" borderId="28" xfId="0" applyFill="1" applyBorder="1"/>
    <xf numFmtId="0" fontId="0" fillId="2" borderId="28" xfId="0" applyFill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8" xfId="0" applyBorder="1"/>
    <xf numFmtId="3" fontId="4" fillId="3" borderId="1" xfId="0" applyNumberFormat="1" applyFont="1" applyFill="1" applyBorder="1" applyAlignment="1">
      <alignment vertical="center"/>
    </xf>
    <xf numFmtId="2" fontId="4" fillId="4" borderId="1" xfId="0" applyNumberFormat="1" applyFont="1" applyFill="1" applyBorder="1" applyAlignment="1">
      <alignment vertical="center"/>
    </xf>
    <xf numFmtId="3" fontId="4" fillId="5" borderId="1" xfId="0" applyNumberFormat="1" applyFont="1" applyFill="1" applyBorder="1" applyAlignment="1">
      <alignment vertical="center"/>
    </xf>
    <xf numFmtId="22" fontId="3" fillId="0" borderId="21" xfId="0" applyNumberFormat="1" applyFont="1" applyBorder="1" applyAlignment="1">
      <alignment vertical="center"/>
    </xf>
    <xf numFmtId="22" fontId="3" fillId="0" borderId="25" xfId="0" applyNumberFormat="1" applyFont="1" applyBorder="1" applyAlignment="1">
      <alignment vertical="center"/>
    </xf>
    <xf numFmtId="0" fontId="3" fillId="10" borderId="3" xfId="0" applyFont="1" applyFill="1" applyBorder="1" applyAlignment="1">
      <alignment vertical="center"/>
    </xf>
    <xf numFmtId="0" fontId="2" fillId="0" borderId="0" xfId="3" applyBorder="1"/>
    <xf numFmtId="2" fontId="4" fillId="4" borderId="29" xfId="0" applyNumberFormat="1" applyFont="1" applyFill="1" applyBorder="1" applyAlignment="1">
      <alignment vertical="center"/>
    </xf>
    <xf numFmtId="0" fontId="3" fillId="9" borderId="22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9" borderId="28" xfId="0" applyFont="1" applyFill="1" applyBorder="1" applyAlignment="1">
      <alignment vertical="center"/>
    </xf>
    <xf numFmtId="0" fontId="4" fillId="9" borderId="27" xfId="0" applyFont="1" applyFill="1" applyBorder="1" applyAlignment="1">
      <alignment vertical="center"/>
    </xf>
    <xf numFmtId="0" fontId="0" fillId="9" borderId="22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9" borderId="28" xfId="0" applyFill="1" applyBorder="1" applyAlignment="1">
      <alignment vertical="center"/>
    </xf>
    <xf numFmtId="0" fontId="8" fillId="9" borderId="27" xfId="0" applyFont="1" applyFill="1" applyBorder="1" applyAlignment="1">
      <alignment vertical="center"/>
    </xf>
    <xf numFmtId="0" fontId="0" fillId="10" borderId="27" xfId="0" applyFill="1" applyBorder="1"/>
    <xf numFmtId="2" fontId="3" fillId="10" borderId="22" xfId="0" applyNumberFormat="1" applyFont="1" applyFill="1" applyBorder="1" applyAlignment="1">
      <alignment vertical="center"/>
    </xf>
    <xf numFmtId="2" fontId="0" fillId="10" borderId="22" xfId="0" applyNumberFormat="1" applyFill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2" fontId="3" fillId="0" borderId="28" xfId="0" applyNumberFormat="1" applyFont="1" applyBorder="1" applyAlignment="1">
      <alignment vertical="center"/>
    </xf>
    <xf numFmtId="2" fontId="3" fillId="10" borderId="28" xfId="0" applyNumberFormat="1" applyFont="1" applyFill="1" applyBorder="1" applyAlignment="1">
      <alignment vertical="center"/>
    </xf>
    <xf numFmtId="0" fontId="9" fillId="0" borderId="1" xfId="0" applyFont="1" applyBorder="1"/>
    <xf numFmtId="0" fontId="3" fillId="7" borderId="28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5" fillId="10" borderId="30" xfId="0" applyFont="1" applyFill="1" applyBorder="1" applyAlignment="1">
      <alignment vertical="center"/>
    </xf>
    <xf numFmtId="0" fontId="5" fillId="10" borderId="22" xfId="0" applyFont="1" applyFill="1" applyBorder="1" applyAlignment="1">
      <alignment vertical="center"/>
    </xf>
    <xf numFmtId="0" fontId="3" fillId="10" borderId="24" xfId="0" applyFont="1" applyFill="1" applyBorder="1" applyAlignment="1">
      <alignment vertical="center"/>
    </xf>
    <xf numFmtId="0" fontId="5" fillId="10" borderId="16" xfId="0" applyFont="1" applyFill="1" applyBorder="1" applyAlignment="1">
      <alignment vertical="center"/>
    </xf>
    <xf numFmtId="0" fontId="5" fillId="10" borderId="1" xfId="0" applyFont="1" applyFill="1" applyBorder="1" applyAlignment="1">
      <alignment vertical="center"/>
    </xf>
    <xf numFmtId="0" fontId="4" fillId="10" borderId="3" xfId="0" applyFont="1" applyFill="1" applyBorder="1" applyAlignment="1">
      <alignment vertical="center"/>
    </xf>
    <xf numFmtId="0" fontId="3" fillId="10" borderId="31" xfId="0" applyFont="1" applyFill="1" applyBorder="1" applyAlignment="1">
      <alignment vertical="center"/>
    </xf>
    <xf numFmtId="0" fontId="4" fillId="10" borderId="4" xfId="0" applyFont="1" applyFill="1" applyBorder="1" applyAlignment="1">
      <alignment vertical="center"/>
    </xf>
    <xf numFmtId="2" fontId="3" fillId="0" borderId="22" xfId="0" applyNumberFormat="1" applyFont="1" applyBorder="1" applyAlignment="1">
      <alignment vertical="center"/>
    </xf>
    <xf numFmtId="2" fontId="0" fillId="0" borderId="22" xfId="0" applyNumberFormat="1" applyBorder="1" applyAlignment="1">
      <alignment vertical="center"/>
    </xf>
    <xf numFmtId="0" fontId="10" fillId="4" borderId="22" xfId="0" applyFont="1" applyFill="1" applyBorder="1" applyAlignment="1">
      <alignment vertical="center"/>
    </xf>
    <xf numFmtId="0" fontId="10" fillId="4" borderId="22" xfId="0" applyFont="1" applyFill="1" applyBorder="1"/>
    <xf numFmtId="0" fontId="10" fillId="4" borderId="1" xfId="0" applyFont="1" applyFill="1" applyBorder="1"/>
    <xf numFmtId="0" fontId="10" fillId="4" borderId="1" xfId="0" applyFont="1" applyFill="1" applyBorder="1" applyAlignment="1">
      <alignment vertical="center"/>
    </xf>
    <xf numFmtId="2" fontId="10" fillId="4" borderId="1" xfId="0" applyNumberFormat="1" applyFont="1" applyFill="1" applyBorder="1" applyAlignment="1">
      <alignment vertical="center"/>
    </xf>
    <xf numFmtId="0" fontId="10" fillId="4" borderId="28" xfId="0" applyFont="1" applyFill="1" applyBorder="1" applyAlignment="1">
      <alignment vertical="center"/>
    </xf>
    <xf numFmtId="0" fontId="10" fillId="4" borderId="28" xfId="0" applyFont="1" applyFill="1" applyBorder="1"/>
    <xf numFmtId="0" fontId="9" fillId="10" borderId="1" xfId="0" applyFont="1" applyFill="1" applyBorder="1" applyAlignment="1">
      <alignment vertical="center"/>
    </xf>
    <xf numFmtId="0" fontId="6" fillId="4" borderId="0" xfId="4" applyFill="1"/>
    <xf numFmtId="2" fontId="3" fillId="10" borderId="1" xfId="0" applyNumberFormat="1" applyFont="1" applyFill="1" applyBorder="1" applyAlignment="1">
      <alignment vertical="center"/>
    </xf>
    <xf numFmtId="165" fontId="3" fillId="7" borderId="1" xfId="0" applyNumberFormat="1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/>
    <xf numFmtId="165" fontId="3" fillId="7" borderId="28" xfId="0" applyNumberFormat="1" applyFont="1" applyFill="1" applyBorder="1" applyAlignment="1">
      <alignment vertical="center"/>
    </xf>
    <xf numFmtId="2" fontId="0" fillId="10" borderId="28" xfId="0" applyNumberFormat="1" applyFill="1" applyBorder="1" applyAlignment="1">
      <alignment vertical="center"/>
    </xf>
    <xf numFmtId="0" fontId="0" fillId="7" borderId="28" xfId="0" applyFill="1" applyBorder="1" applyAlignment="1">
      <alignment vertical="center"/>
    </xf>
    <xf numFmtId="0" fontId="0" fillId="7" borderId="28" xfId="0" applyFill="1" applyBorder="1"/>
    <xf numFmtId="0" fontId="3" fillId="0" borderId="32" xfId="0" applyFont="1" applyBorder="1" applyAlignment="1">
      <alignment horizontal="left" vertical="center" wrapText="1"/>
    </xf>
    <xf numFmtId="22" fontId="3" fillId="0" borderId="1" xfId="0" applyNumberFormat="1" applyFont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6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left" wrapText="1"/>
    </xf>
    <xf numFmtId="164" fontId="3" fillId="0" borderId="14" xfId="0" applyNumberFormat="1" applyFont="1" applyBorder="1" applyAlignment="1">
      <alignment horizontal="left" wrapText="1"/>
    </xf>
    <xf numFmtId="164" fontId="3" fillId="0" borderId="15" xfId="0" applyNumberFormat="1" applyFont="1" applyBorder="1" applyAlignment="1">
      <alignment horizontal="left" wrapText="1"/>
    </xf>
    <xf numFmtId="164" fontId="3" fillId="0" borderId="16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wrapText="1"/>
    </xf>
  </cellXfs>
  <cellStyles count="5">
    <cellStyle name="Halb" xfId="4" builtinId="27"/>
    <cellStyle name="Hüperlink" xfId="3" builtinId="8"/>
    <cellStyle name="Normaallaad" xfId="0" builtinId="0"/>
    <cellStyle name="Protsent" xfId="2" builtinId="5"/>
    <cellStyle name="Valuuta" xfId="1" builtinId="4"/>
  </cellStyles>
  <dxfs count="0"/>
  <tableStyles count="0" defaultTableStyle="TableStyleMedium9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iigiteataja.ee/akt/40411202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6"/>
  <sheetViews>
    <sheetView tabSelected="1" zoomScale="90" zoomScaleNormal="90" workbookViewId="0">
      <pane ySplit="1" topLeftCell="A3" activePane="bottomLeft" state="frozen"/>
      <selection activeCell="B1" sqref="B1"/>
      <selection pane="bottomLeft" activeCell="B11" sqref="B11"/>
    </sheetView>
  </sheetViews>
  <sheetFormatPr defaultColWidth="8.85546875" defaultRowHeight="12.75" outlineLevelCol="2" x14ac:dyDescent="0.2"/>
  <cols>
    <col min="1" max="1" width="14.5703125" style="2" bestFit="1" customWidth="1"/>
    <col min="2" max="2" width="27.5703125" style="2" customWidth="1"/>
    <col min="3" max="3" width="24.140625" style="2" customWidth="1"/>
    <col min="4" max="4" width="7.5703125" style="2" customWidth="1"/>
    <col min="5" max="5" width="4.42578125" style="2" hidden="1" customWidth="1" outlineLevel="2"/>
    <col min="6" max="6" width="3.140625" style="2" hidden="1" customWidth="1" outlineLevel="2"/>
    <col min="7" max="7" width="5.42578125" style="2" hidden="1" customWidth="1" outlineLevel="1"/>
    <col min="8" max="8" width="4.42578125" style="2" hidden="1" customWidth="1" outlineLevel="2"/>
    <col min="9" max="9" width="2.85546875" style="2" hidden="1" customWidth="1" outlineLevel="2"/>
    <col min="10" max="10" width="5.85546875" style="2" hidden="1" customWidth="1" outlineLevel="1"/>
    <col min="11" max="11" width="4.85546875" style="2" hidden="1" customWidth="1" outlineLevel="2"/>
    <col min="12" max="12" width="4.5703125" style="2" hidden="1" customWidth="1" outlineLevel="2"/>
    <col min="13" max="13" width="5.85546875" style="2" hidden="1" customWidth="1" outlineLevel="1"/>
    <col min="14" max="14" width="5.140625" style="2" hidden="1" customWidth="1" outlineLevel="2"/>
    <col min="15" max="15" width="4.140625" style="2" hidden="1" customWidth="1" outlineLevel="2"/>
    <col min="16" max="16" width="5.42578125" style="2" hidden="1" customWidth="1" outlineLevel="1"/>
    <col min="17" max="18" width="4.5703125" style="2" hidden="1" customWidth="1" outlineLevel="2"/>
    <col min="19" max="19" width="5.85546875" style="2" hidden="1" customWidth="1" outlineLevel="1"/>
    <col min="20" max="20" width="6.42578125" style="2" hidden="1" customWidth="1" outlineLevel="2"/>
    <col min="21" max="21" width="3.85546875" style="2" hidden="1" customWidth="1" outlineLevel="2"/>
    <col min="22" max="22" width="5.85546875" style="2" hidden="1" customWidth="1" outlineLevel="1"/>
    <col min="23" max="23" width="4.140625" style="2" hidden="1" customWidth="1" outlineLevel="2"/>
    <col min="24" max="24" width="2.85546875" style="2" hidden="1" customWidth="1" outlineLevel="2"/>
    <col min="25" max="25" width="6.140625" style="2" hidden="1" customWidth="1" outlineLevel="1"/>
    <col min="26" max="26" width="4.42578125" style="2" hidden="1" customWidth="1" outlineLevel="2"/>
    <col min="27" max="27" width="2.85546875" style="2" hidden="1" customWidth="1" outlineLevel="2"/>
    <col min="28" max="28" width="5.85546875" style="2" hidden="1" customWidth="1" outlineLevel="1"/>
    <col min="29" max="29" width="5.42578125" style="2" hidden="1" customWidth="1" outlineLevel="2"/>
    <col min="30" max="30" width="4.140625" style="2" hidden="1" customWidth="1" outlineLevel="2"/>
    <col min="31" max="31" width="6" style="2" hidden="1" customWidth="1" outlineLevel="1"/>
    <col min="32" max="32" width="4.140625" style="2" hidden="1" customWidth="1" outlineLevel="2"/>
    <col min="33" max="33" width="3.5703125" style="2" hidden="1" customWidth="1" outlineLevel="2"/>
    <col min="34" max="34" width="6" style="2" hidden="1" customWidth="1" outlineLevel="1"/>
    <col min="35" max="35" width="4.5703125" style="2" hidden="1" customWidth="1" outlineLevel="2"/>
    <col min="36" max="36" width="2.5703125" style="2" hidden="1" customWidth="1" outlineLevel="2"/>
    <col min="37" max="37" width="5.85546875" style="2" hidden="1" customWidth="1" outlineLevel="1"/>
    <col min="38" max="39" width="5.140625" style="2" hidden="1" customWidth="1" outlineLevel="2"/>
    <col min="40" max="40" width="5.5703125" style="2" hidden="1" customWidth="1" outlineLevel="1"/>
    <col min="41" max="42" width="3.42578125" style="2" hidden="1" customWidth="1" outlineLevel="2"/>
    <col min="43" max="43" width="4.85546875" style="2" hidden="1" customWidth="1" outlineLevel="1"/>
    <col min="44" max="44" width="5.42578125" style="2" customWidth="1" collapsed="1"/>
    <col min="45" max="45" width="6.42578125" style="2" customWidth="1"/>
    <col min="46" max="46" width="7.5703125" style="2" customWidth="1"/>
    <col min="47" max="47" width="20.42578125" style="2" customWidth="1"/>
    <col min="48" max="16384" width="8.85546875" style="2"/>
  </cols>
  <sheetData>
    <row r="1" spans="1:47" s="1" customFormat="1" ht="95.45" customHeight="1" thickBot="1" x14ac:dyDescent="0.3">
      <c r="A1" s="48" t="s">
        <v>0</v>
      </c>
      <c r="B1" s="49" t="s">
        <v>35</v>
      </c>
      <c r="C1" s="48" t="s">
        <v>1</v>
      </c>
      <c r="D1" s="50" t="s">
        <v>2</v>
      </c>
      <c r="E1" s="44"/>
      <c r="F1" s="45" t="s">
        <v>3</v>
      </c>
      <c r="G1" s="46" t="s">
        <v>4</v>
      </c>
      <c r="H1" s="44"/>
      <c r="I1" s="45" t="s">
        <v>3</v>
      </c>
      <c r="J1" s="46" t="s">
        <v>4</v>
      </c>
      <c r="K1" s="44"/>
      <c r="L1" s="45" t="s">
        <v>3</v>
      </c>
      <c r="M1" s="46" t="s">
        <v>4</v>
      </c>
      <c r="N1" s="44"/>
      <c r="O1" s="45" t="s">
        <v>3</v>
      </c>
      <c r="P1" s="46" t="s">
        <v>4</v>
      </c>
      <c r="Q1" s="44"/>
      <c r="R1" s="45" t="s">
        <v>3</v>
      </c>
      <c r="S1" s="69" t="s">
        <v>4</v>
      </c>
      <c r="T1" s="44"/>
      <c r="U1" s="45" t="s">
        <v>3</v>
      </c>
      <c r="V1" s="46" t="s">
        <v>4</v>
      </c>
      <c r="W1" s="44"/>
      <c r="X1" s="45" t="s">
        <v>3</v>
      </c>
      <c r="Y1" s="46" t="s">
        <v>4</v>
      </c>
      <c r="Z1" s="44"/>
      <c r="AA1" s="45" t="s">
        <v>3</v>
      </c>
      <c r="AB1" s="46" t="s">
        <v>4</v>
      </c>
      <c r="AC1" s="44"/>
      <c r="AD1" s="45" t="s">
        <v>3</v>
      </c>
      <c r="AE1" s="46" t="s">
        <v>4</v>
      </c>
      <c r="AF1" s="44"/>
      <c r="AG1" s="45" t="s">
        <v>3</v>
      </c>
      <c r="AH1" s="46" t="s">
        <v>4</v>
      </c>
      <c r="AI1" s="44"/>
      <c r="AJ1" s="45" t="s">
        <v>3</v>
      </c>
      <c r="AK1" s="46" t="s">
        <v>4</v>
      </c>
      <c r="AL1" s="44"/>
      <c r="AM1" s="45" t="s">
        <v>3</v>
      </c>
      <c r="AN1" s="46" t="s">
        <v>4</v>
      </c>
      <c r="AO1" s="44"/>
      <c r="AP1" s="45" t="s">
        <v>3</v>
      </c>
      <c r="AQ1" s="46" t="s">
        <v>4</v>
      </c>
      <c r="AR1" s="51" t="s">
        <v>5</v>
      </c>
      <c r="AS1" s="52" t="s">
        <v>7</v>
      </c>
      <c r="AT1" s="53" t="s">
        <v>12</v>
      </c>
      <c r="AU1" s="54" t="s">
        <v>11</v>
      </c>
    </row>
    <row r="2" spans="1:47" s="24" customFormat="1" ht="45.4" customHeight="1" x14ac:dyDescent="0.25">
      <c r="A2" s="93">
        <v>46048.560416666667</v>
      </c>
      <c r="B2" s="55" t="s">
        <v>37</v>
      </c>
      <c r="C2" s="56" t="s">
        <v>38</v>
      </c>
      <c r="D2" s="57">
        <v>1596</v>
      </c>
      <c r="E2" s="123">
        <v>2.4500000000000002</v>
      </c>
      <c r="F2" s="58" t="s">
        <v>6</v>
      </c>
      <c r="G2" s="59">
        <v>1000</v>
      </c>
      <c r="H2" s="71">
        <v>2.9</v>
      </c>
      <c r="I2" s="71" t="s">
        <v>6</v>
      </c>
      <c r="J2" s="98">
        <v>1300</v>
      </c>
      <c r="K2" s="71">
        <v>1.55</v>
      </c>
      <c r="L2" s="71" t="s">
        <v>6</v>
      </c>
      <c r="M2" s="59">
        <v>200</v>
      </c>
      <c r="N2" s="107">
        <v>0</v>
      </c>
      <c r="O2" s="71" t="s">
        <v>6</v>
      </c>
      <c r="P2" s="59">
        <v>0</v>
      </c>
      <c r="Q2" s="108">
        <v>3.8</v>
      </c>
      <c r="R2" s="72" t="s">
        <v>6</v>
      </c>
      <c r="S2" s="102">
        <v>1500</v>
      </c>
      <c r="T2" s="124">
        <v>3.35</v>
      </c>
      <c r="U2" s="60" t="s">
        <v>6</v>
      </c>
      <c r="V2" s="78">
        <v>1400</v>
      </c>
      <c r="W2" s="58">
        <v>3</v>
      </c>
      <c r="X2" s="58" t="s">
        <v>6</v>
      </c>
      <c r="Y2" s="59">
        <v>798</v>
      </c>
      <c r="Z2" s="107">
        <v>3.15</v>
      </c>
      <c r="AA2" s="71" t="s">
        <v>6</v>
      </c>
      <c r="AB2" s="59">
        <v>1000</v>
      </c>
      <c r="AC2" s="108">
        <v>2.4500000000000002</v>
      </c>
      <c r="AD2" s="72" t="s">
        <v>6</v>
      </c>
      <c r="AE2" s="78">
        <v>500</v>
      </c>
      <c r="AF2" s="125"/>
      <c r="AG2" s="126" t="s">
        <v>6</v>
      </c>
      <c r="AH2" s="125"/>
      <c r="AI2" s="125"/>
      <c r="AJ2" s="126" t="s">
        <v>6</v>
      </c>
      <c r="AK2" s="125"/>
      <c r="AL2" s="71"/>
      <c r="AM2" s="71"/>
      <c r="AN2" s="71"/>
      <c r="AO2" s="115"/>
      <c r="AP2" s="116"/>
      <c r="AQ2" s="117"/>
      <c r="AR2" s="61">
        <f>AVERAGE(E2,H2,K2,N2,Q2,T2,W2,Z2,AC2,AF2,AI2,AO2,AL2)</f>
        <v>2.5166666666666662</v>
      </c>
      <c r="AS2" s="62">
        <f t="shared" ref="AS2:AS4" si="0">AVERAGE(G2,J2,M2,P2,S2,V2,Y2,AB2,AE2,AH2,AK2,AQ2,AN2)</f>
        <v>855.33333333333337</v>
      </c>
      <c r="AT2" s="63"/>
      <c r="AU2" s="64"/>
    </row>
    <row r="3" spans="1:47" s="24" customFormat="1" ht="45.4" customHeight="1" x14ac:dyDescent="0.25">
      <c r="A3" s="94">
        <v>46046.799305555556</v>
      </c>
      <c r="B3" s="39" t="s">
        <v>39</v>
      </c>
      <c r="C3" s="77" t="s">
        <v>40</v>
      </c>
      <c r="D3" s="42">
        <v>900</v>
      </c>
      <c r="E3" s="38">
        <v>2.7</v>
      </c>
      <c r="F3" s="38" t="s">
        <v>6</v>
      </c>
      <c r="G3" s="40">
        <v>600</v>
      </c>
      <c r="H3" s="134">
        <v>2.4500000000000002</v>
      </c>
      <c r="I3" s="73" t="s">
        <v>6</v>
      </c>
      <c r="J3" s="99">
        <v>550</v>
      </c>
      <c r="K3" s="73">
        <v>3.45</v>
      </c>
      <c r="L3" s="73" t="s">
        <v>6</v>
      </c>
      <c r="M3" s="40">
        <v>500</v>
      </c>
      <c r="N3" s="73">
        <v>3.45</v>
      </c>
      <c r="O3" s="73" t="s">
        <v>6</v>
      </c>
      <c r="P3" s="40">
        <v>900</v>
      </c>
      <c r="Q3" s="79">
        <v>3</v>
      </c>
      <c r="R3" s="74" t="s">
        <v>6</v>
      </c>
      <c r="S3" s="103">
        <v>500</v>
      </c>
      <c r="T3" s="81">
        <v>3</v>
      </c>
      <c r="U3" s="47" t="s">
        <v>6</v>
      </c>
      <c r="V3" s="80">
        <v>700</v>
      </c>
      <c r="W3" s="109">
        <v>2.2000000000000002</v>
      </c>
      <c r="X3" s="38" t="s">
        <v>6</v>
      </c>
      <c r="Y3" s="40">
        <v>520</v>
      </c>
      <c r="Z3" s="73">
        <v>1</v>
      </c>
      <c r="AA3" s="73" t="s">
        <v>6</v>
      </c>
      <c r="AB3" s="40">
        <v>100</v>
      </c>
      <c r="AC3" s="74">
        <v>2.9</v>
      </c>
      <c r="AD3" s="74" t="s">
        <v>6</v>
      </c>
      <c r="AE3" s="70">
        <v>300</v>
      </c>
      <c r="AF3" s="127"/>
      <c r="AG3" s="127" t="s">
        <v>6</v>
      </c>
      <c r="AH3" s="127"/>
      <c r="AI3" s="127"/>
      <c r="AJ3" s="127" t="s">
        <v>6</v>
      </c>
      <c r="AK3" s="127"/>
      <c r="AL3" s="73"/>
      <c r="AM3" s="73"/>
      <c r="AN3" s="73"/>
      <c r="AO3" s="118"/>
      <c r="AP3" s="119"/>
      <c r="AQ3" s="73"/>
      <c r="AR3" s="25">
        <f t="shared" ref="AR3" si="1">AVERAGE(E3,H3,K3,N3,Q3,T3,W3,Z3,AC3,AF3,AI3,AO3,AL3)</f>
        <v>2.6833333333333331</v>
      </c>
      <c r="AS3" s="26">
        <f t="shared" si="0"/>
        <v>518.88888888888891</v>
      </c>
      <c r="AT3" s="41"/>
      <c r="AU3" s="65"/>
    </row>
    <row r="4" spans="1:47" s="24" customFormat="1" ht="45.4" customHeight="1" x14ac:dyDescent="0.25">
      <c r="A4" s="94">
        <v>46052.5</v>
      </c>
      <c r="B4" s="39" t="s">
        <v>33</v>
      </c>
      <c r="C4" s="77" t="s">
        <v>41</v>
      </c>
      <c r="D4" s="42">
        <v>427</v>
      </c>
      <c r="E4" s="109">
        <v>2.65</v>
      </c>
      <c r="F4" s="38" t="s">
        <v>6</v>
      </c>
      <c r="G4" s="40">
        <v>400</v>
      </c>
      <c r="H4" s="73">
        <v>2.8</v>
      </c>
      <c r="I4" s="73" t="s">
        <v>6</v>
      </c>
      <c r="J4" s="99">
        <v>300</v>
      </c>
      <c r="K4" s="135"/>
      <c r="L4" s="114"/>
      <c r="M4" s="114"/>
      <c r="N4" s="73">
        <v>2.75</v>
      </c>
      <c r="O4" s="73" t="s">
        <v>6</v>
      </c>
      <c r="P4" s="40">
        <v>427</v>
      </c>
      <c r="Q4" s="79">
        <v>1.8</v>
      </c>
      <c r="R4" s="74" t="s">
        <v>6</v>
      </c>
      <c r="S4" s="103">
        <v>150</v>
      </c>
      <c r="T4" s="136"/>
      <c r="U4" s="137"/>
      <c r="V4" s="136"/>
      <c r="W4" s="73">
        <v>3.6</v>
      </c>
      <c r="X4" s="73" t="s">
        <v>6</v>
      </c>
      <c r="Y4" s="40">
        <v>380</v>
      </c>
      <c r="Z4" s="73">
        <v>2.8</v>
      </c>
      <c r="AA4" s="73" t="s">
        <v>6</v>
      </c>
      <c r="AB4" s="40">
        <v>300</v>
      </c>
      <c r="AC4" s="79">
        <v>2.4500000000000002</v>
      </c>
      <c r="AD4" s="74" t="s">
        <v>6</v>
      </c>
      <c r="AE4" s="80">
        <v>250</v>
      </c>
      <c r="AF4" s="128"/>
      <c r="AG4" s="127" t="s">
        <v>6</v>
      </c>
      <c r="AH4" s="128"/>
      <c r="AI4" s="129"/>
      <c r="AJ4" s="127" t="s">
        <v>6</v>
      </c>
      <c r="AK4" s="128"/>
      <c r="AL4" s="132"/>
      <c r="AM4" s="73"/>
      <c r="AN4" s="73"/>
      <c r="AO4" s="118"/>
      <c r="AP4" s="119"/>
      <c r="AQ4" s="73"/>
      <c r="AR4" s="25">
        <f>AVERAGE(E4,H4,K4,N4,Q4,T4,W4,Z4,AC4,AF4,AI4,AO4,AL4)</f>
        <v>2.6928571428571426</v>
      </c>
      <c r="AS4" s="26">
        <f t="shared" si="0"/>
        <v>315.28571428571428</v>
      </c>
      <c r="AT4" s="41"/>
      <c r="AU4" s="65"/>
    </row>
    <row r="5" spans="1:47" s="24" customFormat="1" ht="45.4" customHeight="1" x14ac:dyDescent="0.25">
      <c r="A5" s="94">
        <v>46052.564583333333</v>
      </c>
      <c r="B5" s="39" t="s">
        <v>42</v>
      </c>
      <c r="C5" s="77" t="s">
        <v>43</v>
      </c>
      <c r="D5" s="42">
        <v>2480</v>
      </c>
      <c r="E5" s="110">
        <v>2.4500000000000002</v>
      </c>
      <c r="F5" s="82"/>
      <c r="G5" s="83">
        <v>1200</v>
      </c>
      <c r="H5" s="84">
        <v>2.9</v>
      </c>
      <c r="I5" s="84"/>
      <c r="J5" s="100">
        <v>1800</v>
      </c>
      <c r="K5" s="138"/>
      <c r="L5" s="113"/>
      <c r="M5" s="113"/>
      <c r="N5" s="84">
        <v>2.75</v>
      </c>
      <c r="O5" s="84"/>
      <c r="P5" s="83">
        <v>2480</v>
      </c>
      <c r="Q5" s="139">
        <v>2.35</v>
      </c>
      <c r="R5" s="86"/>
      <c r="S5" s="104">
        <v>1400</v>
      </c>
      <c r="T5" s="140"/>
      <c r="U5" s="141"/>
      <c r="V5" s="140"/>
      <c r="W5" s="110">
        <v>2.9</v>
      </c>
      <c r="X5" s="82"/>
      <c r="Y5" s="83">
        <v>1680</v>
      </c>
      <c r="Z5" s="84">
        <v>2.9</v>
      </c>
      <c r="AA5" s="84"/>
      <c r="AB5" s="83">
        <v>1760</v>
      </c>
      <c r="AC5" s="85">
        <v>3</v>
      </c>
      <c r="AD5" s="86"/>
      <c r="AE5" s="87">
        <v>1200</v>
      </c>
      <c r="AF5" s="130"/>
      <c r="AG5" s="131"/>
      <c r="AH5" s="130"/>
      <c r="AI5" s="130"/>
      <c r="AJ5" s="131"/>
      <c r="AK5" s="130"/>
      <c r="AL5" s="84"/>
      <c r="AM5" s="73"/>
      <c r="AN5" s="73"/>
      <c r="AO5" s="118"/>
      <c r="AP5" s="119"/>
      <c r="AQ5" s="73"/>
      <c r="AR5" s="97">
        <f>AVERAGE(E5,H5,K5,N5,Q5,T5,W5,Z5,AC5,AF5,AI5,AO5,AL5)</f>
        <v>2.75</v>
      </c>
      <c r="AS5" s="26">
        <f>AVERAGE(G5,J5,M5,P5,S5,V5,Y5,AB5,AE5,AH5,AK5,AQ5,AN5)</f>
        <v>1645.7142857142858</v>
      </c>
      <c r="AT5" s="41"/>
      <c r="AU5" s="65"/>
    </row>
    <row r="6" spans="1:47" s="24" customFormat="1" ht="45.4" customHeight="1" x14ac:dyDescent="0.25">
      <c r="A6" s="94">
        <v>46050.556250000001</v>
      </c>
      <c r="B6" s="39" t="s">
        <v>44</v>
      </c>
      <c r="C6" s="77" t="s">
        <v>45</v>
      </c>
      <c r="D6" s="90">
        <v>1185</v>
      </c>
      <c r="E6" s="110">
        <v>2.35</v>
      </c>
      <c r="F6" s="82"/>
      <c r="G6" s="83">
        <v>700</v>
      </c>
      <c r="H6" s="111">
        <v>3.35</v>
      </c>
      <c r="I6" s="84"/>
      <c r="J6" s="100">
        <v>800</v>
      </c>
      <c r="K6" s="111">
        <v>3.55</v>
      </c>
      <c r="L6" s="84"/>
      <c r="M6" s="83">
        <v>1185</v>
      </c>
      <c r="N6" s="84">
        <v>4</v>
      </c>
      <c r="O6" s="84"/>
      <c r="P6" s="83">
        <v>1185</v>
      </c>
      <c r="Q6" s="85">
        <v>3.7</v>
      </c>
      <c r="R6" s="86"/>
      <c r="S6" s="104">
        <v>1000</v>
      </c>
      <c r="T6" s="88">
        <v>3.9</v>
      </c>
      <c r="U6" s="89"/>
      <c r="V6" s="87">
        <v>1000</v>
      </c>
      <c r="W6" s="110">
        <v>3.6</v>
      </c>
      <c r="X6" s="82"/>
      <c r="Y6" s="83">
        <v>1107</v>
      </c>
      <c r="Z6" s="111">
        <v>2.5499999999999998</v>
      </c>
      <c r="AA6" s="84"/>
      <c r="AB6" s="83">
        <v>700</v>
      </c>
      <c r="AC6" s="85">
        <v>2.8</v>
      </c>
      <c r="AD6" s="86"/>
      <c r="AE6" s="87">
        <v>300</v>
      </c>
      <c r="AF6" s="130"/>
      <c r="AG6" s="131"/>
      <c r="AH6" s="130"/>
      <c r="AI6" s="130"/>
      <c r="AJ6" s="131"/>
      <c r="AK6" s="130"/>
      <c r="AL6" s="84"/>
      <c r="AM6" s="73"/>
      <c r="AN6" s="73"/>
      <c r="AO6" s="118"/>
      <c r="AP6" s="119"/>
      <c r="AQ6" s="73"/>
      <c r="AR6" s="91">
        <f>AVERAGE(E6,H6,K6,N6,Q6,T6,W6,Z6,AC6,AF6,AI6,AO6,AL6)</f>
        <v>3.3111111111111113</v>
      </c>
      <c r="AS6" s="92">
        <f>AVERAGE(G6,J6,M6,P6,S6,V6,Y6,AB6,AE6,AH6,AK6,AQ6,AN6)</f>
        <v>886.33333333333337</v>
      </c>
      <c r="AT6" s="41"/>
      <c r="AU6" s="65"/>
    </row>
    <row r="7" spans="1:47" s="24" customFormat="1" ht="45" customHeight="1" x14ac:dyDescent="0.25">
      <c r="A7" s="143">
        <v>46055.82916666667</v>
      </c>
      <c r="B7" s="39" t="s">
        <v>46</v>
      </c>
      <c r="C7" s="77" t="s">
        <v>34</v>
      </c>
      <c r="D7" s="90">
        <v>780</v>
      </c>
      <c r="E7" s="110">
        <v>2.9</v>
      </c>
      <c r="F7" s="82"/>
      <c r="G7" s="83">
        <v>600</v>
      </c>
      <c r="H7" s="111">
        <v>3.7</v>
      </c>
      <c r="I7" s="84"/>
      <c r="J7" s="100">
        <v>500</v>
      </c>
      <c r="K7" s="111">
        <v>3.2</v>
      </c>
      <c r="L7" s="84"/>
      <c r="M7" s="83">
        <v>700</v>
      </c>
      <c r="N7" s="84">
        <v>4</v>
      </c>
      <c r="O7" s="84"/>
      <c r="P7" s="83">
        <v>780</v>
      </c>
      <c r="Q7" s="85">
        <v>3.2</v>
      </c>
      <c r="R7" s="86"/>
      <c r="S7" s="104">
        <v>700</v>
      </c>
      <c r="T7" s="88">
        <v>3</v>
      </c>
      <c r="U7" s="89"/>
      <c r="V7" s="87">
        <v>600</v>
      </c>
      <c r="W7" s="110">
        <v>3.8</v>
      </c>
      <c r="X7" s="82"/>
      <c r="Y7" s="83">
        <v>780</v>
      </c>
      <c r="Z7" s="111">
        <v>3</v>
      </c>
      <c r="AA7" s="84"/>
      <c r="AB7" s="83">
        <v>600</v>
      </c>
      <c r="AC7" s="85">
        <v>3.8</v>
      </c>
      <c r="AD7" s="86"/>
      <c r="AE7" s="87">
        <v>780</v>
      </c>
      <c r="AF7" s="128"/>
      <c r="AG7" s="127"/>
      <c r="AH7" s="128"/>
      <c r="AI7" s="128"/>
      <c r="AJ7" s="127"/>
      <c r="AK7" s="128"/>
      <c r="AL7" s="73"/>
      <c r="AM7" s="73"/>
      <c r="AN7" s="73"/>
      <c r="AO7" s="119"/>
      <c r="AP7" s="119"/>
      <c r="AQ7" s="73"/>
      <c r="AR7" s="91">
        <f>AVERAGE(E7,H7,K7,N7,Q7,T7,W7,Z7,AC7,AF7,AI7,AO7,AL7)</f>
        <v>3.4000000000000004</v>
      </c>
      <c r="AS7" s="92">
        <f>AVERAGE(G7,J7,M7,P7,S7,V7,Y7,AB7,AE7,AH7,AK7,AQ7,AN7)</f>
        <v>671.11111111111109</v>
      </c>
      <c r="AT7" s="41"/>
      <c r="AU7" s="142"/>
    </row>
    <row r="8" spans="1:47" s="24" customFormat="1" ht="19.7" customHeight="1" thickBot="1" x14ac:dyDescent="0.3">
      <c r="A8" s="27"/>
      <c r="B8" s="33" t="s">
        <v>13</v>
      </c>
      <c r="C8" s="28"/>
      <c r="D8" s="43">
        <f>SUM(D2:D7)</f>
        <v>7368</v>
      </c>
      <c r="E8" s="66"/>
      <c r="F8" s="66"/>
      <c r="G8" s="67">
        <f>SUM(G2:G7)</f>
        <v>4500</v>
      </c>
      <c r="H8" s="75"/>
      <c r="I8" s="75"/>
      <c r="J8" s="101">
        <f>SUM(J2:J7)</f>
        <v>5250</v>
      </c>
      <c r="K8" s="75"/>
      <c r="L8" s="75"/>
      <c r="M8" s="67">
        <f>SUM(M2:M7)</f>
        <v>2585</v>
      </c>
      <c r="N8" s="75"/>
      <c r="O8" s="75" t="s">
        <v>6</v>
      </c>
      <c r="P8" s="67">
        <f>SUM(P2:P7)</f>
        <v>5772</v>
      </c>
      <c r="Q8" s="106"/>
      <c r="R8" s="106" t="s">
        <v>6</v>
      </c>
      <c r="S8" s="105">
        <f>SUM(S2:S7)</f>
        <v>5250</v>
      </c>
      <c r="T8" s="68"/>
      <c r="U8" s="68" t="s">
        <v>6</v>
      </c>
      <c r="V8" s="76">
        <f>SUM(V2:V7)</f>
        <v>3700</v>
      </c>
      <c r="W8" s="66"/>
      <c r="X8" s="66"/>
      <c r="Y8" s="67">
        <f>SUM(Y2:Y7)</f>
        <v>5265</v>
      </c>
      <c r="Z8" s="75"/>
      <c r="AA8" s="75"/>
      <c r="AB8" s="67">
        <f>SUM(AB2:AB7)</f>
        <v>4460</v>
      </c>
      <c r="AC8" s="75"/>
      <c r="AD8" s="75"/>
      <c r="AE8" s="67">
        <f>SUM(AE2:AE7)</f>
        <v>3330</v>
      </c>
      <c r="AF8" s="144"/>
      <c r="AG8" s="144"/>
      <c r="AH8" s="145"/>
      <c r="AI8" s="144"/>
      <c r="AJ8" s="144"/>
      <c r="AK8" s="145"/>
      <c r="AL8" s="95"/>
      <c r="AM8" s="95"/>
      <c r="AN8" s="120"/>
      <c r="AO8" s="121"/>
      <c r="AP8" s="95"/>
      <c r="AQ8" s="122"/>
      <c r="AR8" s="29"/>
      <c r="AS8" s="30">
        <f>SUM(AS2:AS7)</f>
        <v>4892.666666666667</v>
      </c>
      <c r="AT8" s="31">
        <f>SUM(AT2:AT4)</f>
        <v>0</v>
      </c>
      <c r="AU8" s="32"/>
    </row>
    <row r="9" spans="1:47" x14ac:dyDescent="0.2">
      <c r="B9" s="21" t="s">
        <v>22</v>
      </c>
      <c r="AR9" s="35"/>
      <c r="AS9" s="36" t="s">
        <v>14</v>
      </c>
      <c r="AT9" s="37">
        <f>E15-AT2</f>
        <v>0</v>
      </c>
    </row>
    <row r="10" spans="1:47" ht="13.5" thickBot="1" x14ac:dyDescent="0.25">
      <c r="AS10" s="6"/>
      <c r="AT10" s="7"/>
    </row>
    <row r="11" spans="1:47" ht="13.5" thickBot="1" x14ac:dyDescent="0.25">
      <c r="B11" s="18" t="s">
        <v>57</v>
      </c>
      <c r="C11" s="19"/>
      <c r="D11" s="20"/>
      <c r="AR11" s="21" t="s">
        <v>22</v>
      </c>
    </row>
    <row r="12" spans="1:47" ht="78.599999999999994" customHeight="1" thickBot="1" x14ac:dyDescent="0.3">
      <c r="B12" s="17" t="s">
        <v>20</v>
      </c>
      <c r="C12" s="17" t="s">
        <v>29</v>
      </c>
      <c r="D12" s="17" t="s">
        <v>19</v>
      </c>
      <c r="E12" s="149" t="s">
        <v>30</v>
      </c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T12" s="133" t="s">
        <v>27</v>
      </c>
      <c r="AU12" s="133"/>
    </row>
    <row r="13" spans="1:47" ht="15.75" thickTop="1" x14ac:dyDescent="0.25">
      <c r="B13" s="3" t="s">
        <v>15</v>
      </c>
      <c r="C13" s="12">
        <f>8100*0.4</f>
        <v>3240</v>
      </c>
      <c r="D13" s="13">
        <v>0</v>
      </c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T13" s="34" t="s">
        <v>28</v>
      </c>
      <c r="AU13" s="34"/>
    </row>
    <row r="14" spans="1:47" x14ac:dyDescent="0.2">
      <c r="B14" s="4" t="s">
        <v>16</v>
      </c>
      <c r="C14" s="14">
        <f>8100*0.25</f>
        <v>2025</v>
      </c>
      <c r="D14" s="4"/>
      <c r="E14" s="151">
        <v>5265</v>
      </c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3"/>
    </row>
    <row r="15" spans="1:47" x14ac:dyDescent="0.2">
      <c r="B15" s="4" t="s">
        <v>18</v>
      </c>
      <c r="C15" s="14">
        <f>8100*0.2</f>
        <v>1620</v>
      </c>
      <c r="D15" s="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</row>
    <row r="16" spans="1:47" ht="13.5" thickBot="1" x14ac:dyDescent="0.25">
      <c r="B16" s="5" t="s">
        <v>17</v>
      </c>
      <c r="C16" s="15">
        <f>8100*0.15</f>
        <v>1215</v>
      </c>
      <c r="D16" s="5"/>
      <c r="E16" s="146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</row>
    <row r="17" spans="2:44" ht="13.5" thickTop="1" x14ac:dyDescent="0.2">
      <c r="B17" s="3" t="s">
        <v>13</v>
      </c>
      <c r="C17" s="16">
        <f>SUM(C13:C16)</f>
        <v>8100</v>
      </c>
      <c r="D17" s="13">
        <f>SUM(D13:D16)</f>
        <v>0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</row>
    <row r="19" spans="2:44" ht="15" x14ac:dyDescent="0.25">
      <c r="B19" s="96" t="s">
        <v>32</v>
      </c>
    </row>
    <row r="20" spans="2:44" x14ac:dyDescent="0.2">
      <c r="B20" s="8" t="s">
        <v>8</v>
      </c>
      <c r="C20" s="4">
        <v>11</v>
      </c>
    </row>
    <row r="21" spans="2:44" ht="13.5" thickBot="1" x14ac:dyDescent="0.25">
      <c r="B21" s="9" t="s">
        <v>9</v>
      </c>
      <c r="C21" s="5">
        <v>9</v>
      </c>
    </row>
    <row r="22" spans="2:44" ht="13.5" thickTop="1" x14ac:dyDescent="0.2">
      <c r="B22" s="10" t="s">
        <v>10</v>
      </c>
      <c r="C22" s="11">
        <f>+C21/C20</f>
        <v>0.81818181818181823</v>
      </c>
      <c r="D22" s="2" t="s">
        <v>21</v>
      </c>
    </row>
    <row r="24" spans="2:44" x14ac:dyDescent="0.2">
      <c r="B24" s="22" t="s">
        <v>23</v>
      </c>
      <c r="C24" s="22" t="s">
        <v>25</v>
      </c>
      <c r="D24" s="22" t="s">
        <v>26</v>
      </c>
    </row>
    <row r="25" spans="2:44" x14ac:dyDescent="0.2">
      <c r="B25" s="112" t="s">
        <v>47</v>
      </c>
      <c r="C25" s="4" t="s">
        <v>24</v>
      </c>
      <c r="D25" s="8"/>
    </row>
    <row r="26" spans="2:44" x14ac:dyDescent="0.2">
      <c r="B26" s="112" t="s">
        <v>48</v>
      </c>
      <c r="C26" s="4" t="s">
        <v>24</v>
      </c>
      <c r="D26" s="8"/>
    </row>
    <row r="27" spans="2:44" x14ac:dyDescent="0.2">
      <c r="B27" s="112" t="s">
        <v>49</v>
      </c>
      <c r="C27" s="4" t="s">
        <v>24</v>
      </c>
      <c r="D27" s="8"/>
    </row>
    <row r="28" spans="2:44" x14ac:dyDescent="0.2">
      <c r="B28" s="112" t="s">
        <v>50</v>
      </c>
      <c r="C28" s="4" t="s">
        <v>24</v>
      </c>
      <c r="D28" s="8"/>
    </row>
    <row r="29" spans="2:44" x14ac:dyDescent="0.2">
      <c r="B29" s="112" t="s">
        <v>56</v>
      </c>
      <c r="C29" s="4"/>
      <c r="D29" s="8" t="s">
        <v>36</v>
      </c>
    </row>
    <row r="30" spans="2:44" x14ac:dyDescent="0.2">
      <c r="B30" s="112" t="s">
        <v>53</v>
      </c>
      <c r="C30" s="4" t="s">
        <v>24</v>
      </c>
      <c r="D30" s="8"/>
    </row>
    <row r="31" spans="2:44" x14ac:dyDescent="0.2">
      <c r="B31" s="112" t="s">
        <v>52</v>
      </c>
      <c r="C31" s="4" t="s">
        <v>24</v>
      </c>
      <c r="D31" s="8"/>
    </row>
    <row r="32" spans="2:44" x14ac:dyDescent="0.2">
      <c r="B32" s="112" t="s">
        <v>55</v>
      </c>
      <c r="C32" s="4"/>
      <c r="D32" s="8" t="s">
        <v>36</v>
      </c>
    </row>
    <row r="33" spans="2:4" x14ac:dyDescent="0.2">
      <c r="B33" s="112" t="s">
        <v>54</v>
      </c>
      <c r="C33" s="4" t="s">
        <v>24</v>
      </c>
      <c r="D33" s="8"/>
    </row>
    <row r="34" spans="2:4" x14ac:dyDescent="0.2">
      <c r="B34" s="112" t="s">
        <v>51</v>
      </c>
      <c r="C34" s="4" t="s">
        <v>24</v>
      </c>
      <c r="D34" s="8"/>
    </row>
    <row r="35" spans="2:4" x14ac:dyDescent="0.2">
      <c r="B35" s="112" t="s">
        <v>31</v>
      </c>
      <c r="C35" s="4" t="s">
        <v>24</v>
      </c>
      <c r="D35" s="8"/>
    </row>
    <row r="36" spans="2:4" x14ac:dyDescent="0.2">
      <c r="B36" s="23" t="s">
        <v>13</v>
      </c>
      <c r="C36" s="23">
        <f>COUNTA(C25:C35)</f>
        <v>9</v>
      </c>
      <c r="D36" s="23">
        <f>COUNTA(D25:D35)</f>
        <v>2</v>
      </c>
    </row>
  </sheetData>
  <sheetProtection formatCells="0" formatColumns="0" formatRows="0" insertColumns="0" insertRows="0" insertHyperlinks="0" deleteColumns="0" deleteRows="0" sort="0" autoFilter="0" pivotTables="0"/>
  <autoFilter ref="B1:AU4" xr:uid="{00000000-0009-0000-0000-000000000000}">
    <sortState xmlns:xlrd2="http://schemas.microsoft.com/office/spreadsheetml/2017/richdata2" ref="B2:AU8">
      <sortCondition descending="1" ref="AR1:AR6"/>
    </sortState>
  </autoFilter>
  <mergeCells count="6">
    <mergeCell ref="E16:AR16"/>
    <mergeCell ref="E17:AR17"/>
    <mergeCell ref="E12:AR12"/>
    <mergeCell ref="E13:AR13"/>
    <mergeCell ref="E14:AR14"/>
    <mergeCell ref="E15:AR15"/>
  </mergeCells>
  <conditionalFormatting sqref="AR2:AR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19" r:id="rId1" xr:uid="{00000000-0004-0000-0000-000000000000}"/>
  </hyperlinks>
  <pageMargins left="0.42" right="0.27" top="0.75" bottom="0.52" header="0.3" footer="0.3"/>
  <pageSetup scale="4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Sotsiaalvaldkond IV voor 2025</vt:lpstr>
      <vt:lpstr>Leht1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Sirli-Mai Nurka</cp:lastModifiedBy>
  <cp:lastPrinted>2021-03-10T20:20:37Z</cp:lastPrinted>
  <dcterms:created xsi:type="dcterms:W3CDTF">2020-12-01T08:56:44Z</dcterms:created>
  <dcterms:modified xsi:type="dcterms:W3CDTF">2026-03-12T16:23:39Z</dcterms:modified>
  <cp:category/>
</cp:coreProperties>
</file>